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7995" windowHeight="6150" tabRatio="834"/>
  </bookViews>
  <sheets>
    <sheet name="INTERCLUBES GENERAL" sheetId="1" r:id="rId1"/>
    <sheet name="1° Fecha CEGC" sheetId="6" r:id="rId2"/>
    <sheet name="2° Fecha CMDP y MDPGC" sheetId="7" r:id="rId3"/>
    <sheet name="3° Fecha TGC y EVTGC" sheetId="9" r:id="rId4"/>
    <sheet name="4° Fecha MDPGC " sheetId="10" r:id="rId5"/>
    <sheet name="5° Fecha VGGC" sheetId="11" r:id="rId6"/>
    <sheet name="6° Fecha NGC" sheetId="12" r:id="rId7"/>
    <sheet name="7° Fecha SPGC Regional" sheetId="13" r:id="rId8"/>
  </sheets>
  <calcPr calcId="125725"/>
</workbook>
</file>

<file path=xl/calcChain.xml><?xml version="1.0" encoding="utf-8"?>
<calcChain xmlns="http://schemas.openxmlformats.org/spreadsheetml/2006/main">
  <c r="E77" i="13"/>
  <c r="F77" s="1"/>
  <c r="F76"/>
  <c r="E76"/>
  <c r="E75"/>
  <c r="F75" s="1"/>
  <c r="L70"/>
  <c r="K70"/>
  <c r="E70"/>
  <c r="F70" s="1"/>
  <c r="L69"/>
  <c r="K69"/>
  <c r="E69"/>
  <c r="F69" s="1"/>
  <c r="L68"/>
  <c r="K68"/>
  <c r="E68"/>
  <c r="F68" s="1"/>
  <c r="E67"/>
  <c r="F67" s="1"/>
  <c r="L63"/>
  <c r="K63"/>
  <c r="E63"/>
  <c r="F63" s="1"/>
  <c r="G60" s="1"/>
  <c r="F62"/>
  <c r="E62"/>
  <c r="K61"/>
  <c r="L61" s="1"/>
  <c r="F61"/>
  <c r="E61"/>
  <c r="K60"/>
  <c r="L60" s="1"/>
  <c r="F60"/>
  <c r="E60"/>
  <c r="E52"/>
  <c r="F52" s="1"/>
  <c r="L51"/>
  <c r="K51"/>
  <c r="E51"/>
  <c r="F51" s="1"/>
  <c r="L50"/>
  <c r="K50"/>
  <c r="E50"/>
  <c r="F50" s="1"/>
  <c r="L49"/>
  <c r="K49"/>
  <c r="E49"/>
  <c r="F49" s="1"/>
  <c r="L48"/>
  <c r="K48"/>
  <c r="F48"/>
  <c r="E48"/>
  <c r="K45"/>
  <c r="L45" s="1"/>
  <c r="L44"/>
  <c r="K44"/>
  <c r="E44"/>
  <c r="F44" s="1"/>
  <c r="G41" s="1"/>
  <c r="F43"/>
  <c r="E43"/>
  <c r="K42"/>
  <c r="L42" s="1"/>
  <c r="F42"/>
  <c r="E42"/>
  <c r="K41"/>
  <c r="L41" s="1"/>
  <c r="F41"/>
  <c r="E41"/>
  <c r="K37"/>
  <c r="L37" s="1"/>
  <c r="F37"/>
  <c r="E37"/>
  <c r="K36"/>
  <c r="L36" s="1"/>
  <c r="F36"/>
  <c r="E36"/>
  <c r="K35"/>
  <c r="L35" s="1"/>
  <c r="F35"/>
  <c r="E35"/>
  <c r="K34"/>
  <c r="L34" s="1"/>
  <c r="E34"/>
  <c r="F34" s="1"/>
  <c r="G34" s="1"/>
  <c r="L26"/>
  <c r="K26"/>
  <c r="E26"/>
  <c r="F26" s="1"/>
  <c r="L25"/>
  <c r="K25"/>
  <c r="E25"/>
  <c r="F25" s="1"/>
  <c r="L24"/>
  <c r="K24"/>
  <c r="E24"/>
  <c r="F24" s="1"/>
  <c r="L23"/>
  <c r="K23"/>
  <c r="E23"/>
  <c r="F23" s="1"/>
  <c r="L22"/>
  <c r="K22"/>
  <c r="E22"/>
  <c r="F22" s="1"/>
  <c r="G22" s="1"/>
  <c r="L19"/>
  <c r="K19"/>
  <c r="E19"/>
  <c r="F19" s="1"/>
  <c r="L18"/>
  <c r="K18"/>
  <c r="E18"/>
  <c r="F18" s="1"/>
  <c r="L17"/>
  <c r="K17"/>
  <c r="E17"/>
  <c r="F17" s="1"/>
  <c r="F16"/>
  <c r="E16"/>
  <c r="K15"/>
  <c r="L15" s="1"/>
  <c r="F15"/>
  <c r="E15"/>
  <c r="L11"/>
  <c r="K11"/>
  <c r="F11"/>
  <c r="E11"/>
  <c r="L10"/>
  <c r="K10"/>
  <c r="F10"/>
  <c r="E10"/>
  <c r="L9"/>
  <c r="K9"/>
  <c r="F9"/>
  <c r="E9"/>
  <c r="L8"/>
  <c r="K8"/>
  <c r="E8"/>
  <c r="F8" s="1"/>
  <c r="G8" s="1"/>
  <c r="A26" i="1"/>
  <c r="A25"/>
  <c r="A24"/>
  <c r="A23"/>
  <c r="A22"/>
  <c r="A21"/>
  <c r="A20"/>
  <c r="A19"/>
  <c r="A18"/>
  <c r="A17"/>
  <c r="A16"/>
  <c r="A15"/>
  <c r="A14"/>
  <c r="A13"/>
  <c r="F43" i="12"/>
  <c r="E43"/>
  <c r="E42"/>
  <c r="F42" s="1"/>
  <c r="F41"/>
  <c r="E41"/>
  <c r="E40"/>
  <c r="F40" s="1"/>
  <c r="G40" s="1"/>
  <c r="F37"/>
  <c r="E37"/>
  <c r="E36"/>
  <c r="F36" s="1"/>
  <c r="F35"/>
  <c r="E35"/>
  <c r="F34"/>
  <c r="E34"/>
  <c r="F25"/>
  <c r="E25"/>
  <c r="F24"/>
  <c r="E24"/>
  <c r="F23"/>
  <c r="E23"/>
  <c r="F22"/>
  <c r="E22"/>
  <c r="E21"/>
  <c r="F21" s="1"/>
  <c r="G21" s="1"/>
  <c r="F18"/>
  <c r="E18"/>
  <c r="E17"/>
  <c r="F17" s="1"/>
  <c r="F16"/>
  <c r="E16"/>
  <c r="F15"/>
  <c r="E15"/>
  <c r="F13"/>
  <c r="E13"/>
  <c r="F12"/>
  <c r="E12"/>
  <c r="F11"/>
  <c r="E11"/>
  <c r="F10"/>
  <c r="E10"/>
  <c r="E9"/>
  <c r="F9" s="1"/>
  <c r="G9" s="1"/>
  <c r="F43" i="11"/>
  <c r="E43"/>
  <c r="F42"/>
  <c r="E42"/>
  <c r="F41"/>
  <c r="E41"/>
  <c r="E40"/>
  <c r="F40" s="1"/>
  <c r="G40" s="1"/>
  <c r="F38"/>
  <c r="E38"/>
  <c r="E37"/>
  <c r="F37" s="1"/>
  <c r="F36"/>
  <c r="E36"/>
  <c r="E35"/>
  <c r="F35" s="1"/>
  <c r="G34" s="1"/>
  <c r="F34"/>
  <c r="E34"/>
  <c r="F24"/>
  <c r="E24"/>
  <c r="F23"/>
  <c r="E23"/>
  <c r="F22"/>
  <c r="E22"/>
  <c r="E21"/>
  <c r="F21" s="1"/>
  <c r="G21" s="1"/>
  <c r="F19"/>
  <c r="E19"/>
  <c r="E18"/>
  <c r="F18" s="1"/>
  <c r="F17"/>
  <c r="E17"/>
  <c r="E16"/>
  <c r="F16" s="1"/>
  <c r="F15"/>
  <c r="E15"/>
  <c r="F12"/>
  <c r="E12"/>
  <c r="F11"/>
  <c r="E11"/>
  <c r="F10"/>
  <c r="E10"/>
  <c r="E9"/>
  <c r="F9" s="1"/>
  <c r="G9" s="1"/>
  <c r="F49" i="10"/>
  <c r="E49"/>
  <c r="E48"/>
  <c r="F48" s="1"/>
  <c r="F47"/>
  <c r="E47"/>
  <c r="E46"/>
  <c r="F46" s="1"/>
  <c r="E43"/>
  <c r="F43" s="1"/>
  <c r="E42"/>
  <c r="F42" s="1"/>
  <c r="E41"/>
  <c r="F41" s="1"/>
  <c r="F40"/>
  <c r="E40"/>
  <c r="E37"/>
  <c r="F37" s="1"/>
  <c r="F36"/>
  <c r="E36"/>
  <c r="E35"/>
  <c r="F35" s="1"/>
  <c r="E34"/>
  <c r="F34" s="1"/>
  <c r="G34" s="1"/>
  <c r="E25"/>
  <c r="F25" s="1"/>
  <c r="E24"/>
  <c r="F24" s="1"/>
  <c r="E23"/>
  <c r="F23" s="1"/>
  <c r="E22"/>
  <c r="F22" s="1"/>
  <c r="F21"/>
  <c r="E21"/>
  <c r="E18"/>
  <c r="F18" s="1"/>
  <c r="F17"/>
  <c r="E17"/>
  <c r="E16"/>
  <c r="F16" s="1"/>
  <c r="F15"/>
  <c r="E15"/>
  <c r="E14"/>
  <c r="F14" s="1"/>
  <c r="G14" s="1"/>
  <c r="E12"/>
  <c r="F12" s="1"/>
  <c r="E11"/>
  <c r="F11" s="1"/>
  <c r="E10"/>
  <c r="F10" s="1"/>
  <c r="E9"/>
  <c r="F9" s="1"/>
  <c r="F8"/>
  <c r="E8"/>
  <c r="G48" i="13" l="1"/>
  <c r="G67"/>
  <c r="G15"/>
  <c r="G15" i="12"/>
  <c r="G34"/>
  <c r="G15" i="11"/>
  <c r="G21" i="10"/>
  <c r="G8"/>
  <c r="G40"/>
  <c r="G46"/>
  <c r="F67" i="9" l="1"/>
  <c r="E67"/>
  <c r="F66"/>
  <c r="E66"/>
  <c r="F65"/>
  <c r="E65"/>
  <c r="F62"/>
  <c r="E62"/>
  <c r="F61"/>
  <c r="E61"/>
  <c r="F60"/>
  <c r="E60"/>
  <c r="G59"/>
  <c r="F59"/>
  <c r="E59"/>
  <c r="E51"/>
  <c r="F51" s="1"/>
  <c r="F50"/>
  <c r="E50"/>
  <c r="E49"/>
  <c r="F49" s="1"/>
  <c r="F48"/>
  <c r="E48"/>
  <c r="F47"/>
  <c r="G47" s="1"/>
  <c r="E47"/>
  <c r="F43"/>
  <c r="E43"/>
  <c r="F42"/>
  <c r="E42"/>
  <c r="F41"/>
  <c r="E41"/>
  <c r="G40"/>
  <c r="F40"/>
  <c r="E40"/>
  <c r="E38"/>
  <c r="F38" s="1"/>
  <c r="F37"/>
  <c r="E37"/>
  <c r="E36"/>
  <c r="F36" s="1"/>
  <c r="F35"/>
  <c r="E35"/>
  <c r="F34"/>
  <c r="G34" s="1"/>
  <c r="E34"/>
  <c r="F24"/>
  <c r="E24"/>
  <c r="F23"/>
  <c r="E23"/>
  <c r="F22"/>
  <c r="E22"/>
  <c r="F21"/>
  <c r="E21"/>
  <c r="E20"/>
  <c r="F20" s="1"/>
  <c r="G20" s="1"/>
  <c r="F18"/>
  <c r="E18"/>
  <c r="E17"/>
  <c r="F17" s="1"/>
  <c r="F16"/>
  <c r="E16"/>
  <c r="E15"/>
  <c r="F15" s="1"/>
  <c r="G14" s="1"/>
  <c r="F14"/>
  <c r="E14"/>
  <c r="F12"/>
  <c r="E12"/>
  <c r="F11"/>
  <c r="E11"/>
  <c r="F10"/>
  <c r="E10"/>
  <c r="F9"/>
  <c r="E9"/>
  <c r="G8"/>
  <c r="F8"/>
  <c r="E8"/>
  <c r="C27" i="1"/>
  <c r="E27"/>
  <c r="E61" i="7"/>
  <c r="F61" s="1"/>
  <c r="F60"/>
  <c r="E60"/>
  <c r="E59"/>
  <c r="F59" s="1"/>
  <c r="F50"/>
  <c r="E50"/>
  <c r="E49"/>
  <c r="F49" s="1"/>
  <c r="D48"/>
  <c r="C48"/>
  <c r="E48" s="1"/>
  <c r="F48" s="1"/>
  <c r="F47"/>
  <c r="E47"/>
  <c r="F46"/>
  <c r="E46"/>
  <c r="D46"/>
  <c r="C46"/>
  <c r="F44"/>
  <c r="E44"/>
  <c r="E43"/>
  <c r="F43" s="1"/>
  <c r="F42"/>
  <c r="E42"/>
  <c r="D42"/>
  <c r="C42"/>
  <c r="F41"/>
  <c r="E41"/>
  <c r="D41"/>
  <c r="C41"/>
  <c r="D40"/>
  <c r="C40"/>
  <c r="E40" s="1"/>
  <c r="F40" s="1"/>
  <c r="F38"/>
  <c r="E38"/>
  <c r="E37"/>
  <c r="F37" s="1"/>
  <c r="D37"/>
  <c r="C37"/>
  <c r="E36"/>
  <c r="F36" s="1"/>
  <c r="D36"/>
  <c r="C36"/>
  <c r="E35"/>
  <c r="F35" s="1"/>
  <c r="D34"/>
  <c r="C34"/>
  <c r="E34" s="1"/>
  <c r="F34" s="1"/>
  <c r="E24"/>
  <c r="F24" s="1"/>
  <c r="F23"/>
  <c r="E23"/>
  <c r="D23"/>
  <c r="C23"/>
  <c r="F22"/>
  <c r="E22"/>
  <c r="E21"/>
  <c r="F21" s="1"/>
  <c r="G21" s="1"/>
  <c r="D21"/>
  <c r="C21"/>
  <c r="E18"/>
  <c r="F18" s="1"/>
  <c r="D17"/>
  <c r="C17"/>
  <c r="E17" s="1"/>
  <c r="F17" s="1"/>
  <c r="F16"/>
  <c r="E16"/>
  <c r="E15"/>
  <c r="F15" s="1"/>
  <c r="E14"/>
  <c r="F14" s="1"/>
  <c r="F11"/>
  <c r="E11"/>
  <c r="D11"/>
  <c r="C11"/>
  <c r="F10"/>
  <c r="E10"/>
  <c r="D10"/>
  <c r="C10"/>
  <c r="F9"/>
  <c r="E9"/>
  <c r="D9"/>
  <c r="C9"/>
  <c r="G8"/>
  <c r="F8"/>
  <c r="E8"/>
  <c r="G34" l="1"/>
  <c r="G14"/>
  <c r="G40"/>
  <c r="G46"/>
  <c r="F92" i="6"/>
  <c r="E92"/>
  <c r="E90"/>
  <c r="F90" s="1"/>
  <c r="F88"/>
  <c r="E88"/>
  <c r="E79"/>
  <c r="F79" s="1"/>
  <c r="F78"/>
  <c r="E78"/>
  <c r="E77"/>
  <c r="F77" s="1"/>
  <c r="F71"/>
  <c r="E71"/>
  <c r="E70"/>
  <c r="F70" s="1"/>
  <c r="F69"/>
  <c r="E69"/>
  <c r="E63"/>
  <c r="F63" s="1"/>
  <c r="F62"/>
  <c r="E62"/>
  <c r="E61"/>
  <c r="F61" s="1"/>
  <c r="F52"/>
  <c r="E52"/>
  <c r="E51"/>
  <c r="F51" s="1"/>
  <c r="F50"/>
  <c r="E50"/>
  <c r="E49"/>
  <c r="F49" s="1"/>
  <c r="G49" s="1"/>
  <c r="F45"/>
  <c r="E45"/>
  <c r="E44"/>
  <c r="F44" s="1"/>
  <c r="F43"/>
  <c r="E43"/>
  <c r="F42"/>
  <c r="G42" s="1"/>
  <c r="E42"/>
  <c r="E38"/>
  <c r="F38" s="1"/>
  <c r="F37"/>
  <c r="E37"/>
  <c r="E36"/>
  <c r="F36" s="1"/>
  <c r="G35" s="1"/>
  <c r="F35"/>
  <c r="E35"/>
  <c r="E25"/>
  <c r="F25" s="1"/>
  <c r="F24"/>
  <c r="E24"/>
  <c r="E23"/>
  <c r="F23" s="1"/>
  <c r="E22"/>
  <c r="F22" s="1"/>
  <c r="G22" s="1"/>
  <c r="F19"/>
  <c r="E19"/>
  <c r="E18"/>
  <c r="F18" s="1"/>
  <c r="F17"/>
  <c r="E17"/>
  <c r="E16"/>
  <c r="F16" s="1"/>
  <c r="G15" s="1"/>
  <c r="F15"/>
  <c r="E15"/>
  <c r="E11"/>
  <c r="F11" s="1"/>
  <c r="F10"/>
  <c r="E10"/>
  <c r="E9"/>
  <c r="F9" s="1"/>
  <c r="E8"/>
  <c r="F8" s="1"/>
  <c r="G8" l="1"/>
  <c r="V15" i="1" l="1"/>
  <c r="V14"/>
  <c r="V13"/>
  <c r="V12"/>
  <c r="V11"/>
  <c r="A12"/>
  <c r="A11"/>
  <c r="D27"/>
  <c r="Q14"/>
  <c r="Q18"/>
  <c r="Q11"/>
  <c r="Q24"/>
  <c r="Q15"/>
  <c r="Q12"/>
  <c r="Q21"/>
  <c r="Q19"/>
  <c r="Q20"/>
  <c r="Q16"/>
  <c r="Q25"/>
  <c r="Q13"/>
  <c r="Q17"/>
  <c r="Q22"/>
  <c r="Q23"/>
  <c r="Q26"/>
  <c r="F27"/>
  <c r="H27"/>
  <c r="J27"/>
  <c r="L27"/>
  <c r="N27"/>
  <c r="P27"/>
  <c r="Q27" l="1"/>
</calcChain>
</file>

<file path=xl/sharedStrings.xml><?xml version="1.0" encoding="utf-8"?>
<sst xmlns="http://schemas.openxmlformats.org/spreadsheetml/2006/main" count="938" uniqueCount="256">
  <si>
    <t>FEDERACION REGIONAL DE GOLF MAR Y SIERRAS</t>
  </si>
  <si>
    <t>Puesto</t>
  </si>
  <si>
    <t>Score</t>
  </si>
  <si>
    <t>Puntos</t>
  </si>
  <si>
    <t>Total</t>
  </si>
  <si>
    <t>Club</t>
  </si>
  <si>
    <t>CIRCUITO DE MAYORES 2011 - 2012</t>
  </si>
  <si>
    <t>RANKING INTERCLUBES</t>
  </si>
  <si>
    <t>Costa Esmeralda Golf Club</t>
  </si>
  <si>
    <t>EVTGC</t>
  </si>
  <si>
    <t>H</t>
  </si>
  <si>
    <t>I</t>
  </si>
  <si>
    <t>V</t>
  </si>
  <si>
    <t>G</t>
  </si>
  <si>
    <t>NGC</t>
  </si>
  <si>
    <t>TGC</t>
  </si>
  <si>
    <t>N</t>
  </si>
  <si>
    <t>TOTAL 4 MEJORES</t>
  </si>
  <si>
    <t xml:space="preserve">COSTA ESMERALDA GOLF CLUB </t>
  </si>
  <si>
    <t>CAMPEONATO INTERCLUBES</t>
  </si>
  <si>
    <t>EQUIPOS REPRESENTATIVOS PARA EL RANKING</t>
  </si>
  <si>
    <r>
      <t xml:space="preserve">18 HOYOS MEDAL PLAY </t>
    </r>
    <r>
      <rPr>
        <b/>
        <sz val="15"/>
        <color indexed="17"/>
        <rFont val="Arial"/>
        <family val="2"/>
      </rPr>
      <t>- A LA SUAMA DE LOS CUATRO MEJORES NETOS -</t>
    </r>
  </si>
  <si>
    <t>SABADO 21 DE MAYO DE 2011</t>
  </si>
  <si>
    <t>MACAGGI GRACIELA</t>
  </si>
  <si>
    <t>CALVIÑO PABLO</t>
  </si>
  <si>
    <t>CHRISTENSEN ERNESTO</t>
  </si>
  <si>
    <t>ARANA MIGUEL</t>
  </si>
  <si>
    <t>ARENAS SERGIO</t>
  </si>
  <si>
    <t>HANSSON EDUARDO</t>
  </si>
  <si>
    <t>FUNARO IGNACIO</t>
  </si>
  <si>
    <t>MASONI AMALIA</t>
  </si>
  <si>
    <t>PAPUCCIO CLAUDIO</t>
  </si>
  <si>
    <t>ETEROVICH ARMANDO</t>
  </si>
  <si>
    <t>FOURQUET  GASTON</t>
  </si>
  <si>
    <t>MAISONNAVE NERI DARIO</t>
  </si>
  <si>
    <t>MAYORAZ CLAUDIO</t>
  </si>
  <si>
    <t>STAMPONE MARTIN</t>
  </si>
  <si>
    <t>AGCD</t>
  </si>
  <si>
    <t>CSCPGB</t>
  </si>
  <si>
    <t>ALVAREZ ALEJANDRO</t>
  </si>
  <si>
    <t>BUCETA PABLO</t>
  </si>
  <si>
    <t>FERNANDEZ JUAN ESTEBAN</t>
  </si>
  <si>
    <t>SAFE SERGIO</t>
  </si>
  <si>
    <t>GAIDO JORGE</t>
  </si>
  <si>
    <t>GIORGETTI OMAR</t>
  </si>
  <si>
    <t>GONZALEZ ARIEL</t>
  </si>
  <si>
    <t>SALVATIERRA ALEJANDRA</t>
  </si>
  <si>
    <t>SERBIELLE OSCAR</t>
  </si>
  <si>
    <t>ALVAREZ CARLOS</t>
  </si>
  <si>
    <t>BONDAREC GERARDO</t>
  </si>
  <si>
    <t>CANELA LEANDRO</t>
  </si>
  <si>
    <t>MOLINA NELSON</t>
  </si>
  <si>
    <t>MONTENEGRO RICARDO</t>
  </si>
  <si>
    <t>STGC</t>
  </si>
  <si>
    <t>MDPGC</t>
  </si>
  <si>
    <t>SPGC</t>
  </si>
  <si>
    <t>PATTI SEBASTIAN</t>
  </si>
  <si>
    <t>BARBERO PABLO</t>
  </si>
  <si>
    <t>DEL PIERO LUIS</t>
  </si>
  <si>
    <t>NOGAR GUILLERMO</t>
  </si>
  <si>
    <t>CMDP</t>
  </si>
  <si>
    <t>PANICHELLI FEDERICO</t>
  </si>
  <si>
    <t>ALONSO MARTIN</t>
  </si>
  <si>
    <t>GAMBINI MARTIN</t>
  </si>
  <si>
    <t>GUTIERREZ SANDRA</t>
  </si>
  <si>
    <t>TAIARIOL CLAUDIO</t>
  </si>
  <si>
    <t>GIORGIO SEBASTIAN</t>
  </si>
  <si>
    <t>CASTELLI ALBERTO</t>
  </si>
  <si>
    <t>DIEZ JOSE LUIS</t>
  </si>
  <si>
    <t>LOPEZ ALFREDO</t>
  </si>
  <si>
    <t>GIULIETTI FERNANDO</t>
  </si>
  <si>
    <t>P</t>
  </si>
  <si>
    <t>T</t>
  </si>
  <si>
    <t>--</t>
  </si>
  <si>
    <t>VGGC</t>
  </si>
  <si>
    <t>QUINTANA FABIAN</t>
  </si>
  <si>
    <t>QUIROZ OSCAR</t>
  </si>
  <si>
    <t>CURIA EDUARDO</t>
  </si>
  <si>
    <t>FOUR JORGE</t>
  </si>
  <si>
    <t>HEIZENRREDER PABLO</t>
  </si>
  <si>
    <t>SANTA TERESITA GOLF CLUB</t>
  </si>
  <si>
    <t>MAR DEL PLATA GOLF CLUB</t>
  </si>
  <si>
    <t>EL VALLE DE TANDIL GOLF CLUB</t>
  </si>
  <si>
    <t>AERO GOLF CLUB DOLORES</t>
  </si>
  <si>
    <t>CLUB MAR DEL PLATA S.A.</t>
  </si>
  <si>
    <t>CLUB MAR DEL PLATA S.A. Y MAR DEL PLATA GOLF CLUB - TULSA -</t>
  </si>
  <si>
    <t>SABADO 11 DE JUNIO DE 2011</t>
  </si>
  <si>
    <t xml:space="preserve">TENAGLIA ADRIAN               </t>
  </si>
  <si>
    <t>HEIZENREDER PABLO GUILLERMO</t>
  </si>
  <si>
    <t>FUHR JORGE ALBERTO</t>
  </si>
  <si>
    <t xml:space="preserve">SOCHOR ESTELA                 </t>
  </si>
  <si>
    <t>LOPEZ DE PERNIAS STELLA</t>
  </si>
  <si>
    <t>DI ROCCO TEODORO ABEL</t>
  </si>
  <si>
    <t>LIZASO ALBERTO RAFAEL</t>
  </si>
  <si>
    <t>CROVA OSCAR</t>
  </si>
  <si>
    <t>LIOTTO JORGE DANIEL</t>
  </si>
  <si>
    <t>MARTINEZ HERNAN RAFAEL</t>
  </si>
  <si>
    <t xml:space="preserve">MUSOLINO STEFANO              </t>
  </si>
  <si>
    <t>GIULIETTI FERNANDO JOSE</t>
  </si>
  <si>
    <t>SILVESTRINI WALTER HUGO</t>
  </si>
  <si>
    <t xml:space="preserve">CALVIÑO PABLO ANTONIO         </t>
  </si>
  <si>
    <t>VENERE MARCELO J</t>
  </si>
  <si>
    <t xml:space="preserve">METOLA DE CALVIÑO ADRIANA     </t>
  </si>
  <si>
    <t>CHRISTENSEN GUILLERMO</t>
  </si>
  <si>
    <t>FARINA ENRIQUE</t>
  </si>
  <si>
    <t>MENENDEZ AMALIA MASONI DE</t>
  </si>
  <si>
    <t>PAPUCCIO CLAUDIO ALBERTO</t>
  </si>
  <si>
    <t>GUERRERO OSCAR</t>
  </si>
  <si>
    <t>BARBERO PABLO DANIEL</t>
  </si>
  <si>
    <t xml:space="preserve">OLIVERI FABIAN                </t>
  </si>
  <si>
    <t xml:space="preserve">CHAMPONOIS HECTOR OMAR        </t>
  </si>
  <si>
    <t>BACCIGALUPO GUSTAVO LUIS</t>
  </si>
  <si>
    <t>BOSCH DIEGO</t>
  </si>
  <si>
    <t>ALVAREZ CARLOS ALBERTO</t>
  </si>
  <si>
    <t>SOCOLOBSKY MANUEL</t>
  </si>
  <si>
    <t xml:space="preserve">MOLINA AMPUERO NELSON HERNAN  </t>
  </si>
  <si>
    <t xml:space="preserve">BAGNARELLI RUBEN ALEJANDRO    </t>
  </si>
  <si>
    <t xml:space="preserve">BONDAREC GERARDO FEDERICO     </t>
  </si>
  <si>
    <t>D</t>
  </si>
  <si>
    <t>E</t>
  </si>
  <si>
    <t>S</t>
  </si>
  <si>
    <t>C</t>
  </si>
  <si>
    <t>VILLA GESELL GOLF CLUB</t>
  </si>
  <si>
    <t>NECOCHEA GOLF CLUB</t>
  </si>
  <si>
    <t>TANDIL GOLF CLUB</t>
  </si>
  <si>
    <t>Acantilados y Tulsa</t>
  </si>
  <si>
    <t>TANDIL GOLF CLUB Y EL VALLE DE TANDIL GOLF CLUB</t>
  </si>
  <si>
    <t>SABADO 13 DE AGOSTO DE 2011</t>
  </si>
  <si>
    <t>PERALTA MIGUEL</t>
  </si>
  <si>
    <t>PARADA GABRIELA</t>
  </si>
  <si>
    <t>HERRERA VEGAS RAFAEL</t>
  </si>
  <si>
    <t>VENERE MARCELO (HCP 6)</t>
  </si>
  <si>
    <t>PINILLA SEBASTIAN</t>
  </si>
  <si>
    <t>CERONO WALTER</t>
  </si>
  <si>
    <t>SAFE SERGIO (HCP 5)</t>
  </si>
  <si>
    <t>MESCHINO JUAN</t>
  </si>
  <si>
    <t>SCARUZZI SERGIO</t>
  </si>
  <si>
    <t>ELPUERTO CLAUDIO</t>
  </si>
  <si>
    <t>PAILHE MARTIN</t>
  </si>
  <si>
    <t>ASTESANO DANIEL</t>
  </si>
  <si>
    <t>LOPEZ PERNIAS STELLA</t>
  </si>
  <si>
    <t>GAITAN MARTIN</t>
  </si>
  <si>
    <t>CANELA LEANDRO (HCP 9)</t>
  </si>
  <si>
    <t>MONELOS GUILLERMO</t>
  </si>
  <si>
    <t>FERNANDEZ BERNABE</t>
  </si>
  <si>
    <t>TAKAHASHI YOSHIHIRO (HCP 7)</t>
  </si>
  <si>
    <t>STELLA CLAUDIO</t>
  </si>
  <si>
    <t>LOPEZ ALFREDO (HCP 5)</t>
  </si>
  <si>
    <t>DI BONA VICENTE</t>
  </si>
  <si>
    <t>-------------------------------------------------</t>
  </si>
  <si>
    <t>GARCIA CRISTIAN (HCP. 8)</t>
  </si>
  <si>
    <t>SEVERINI LUIS</t>
  </si>
  <si>
    <t xml:space="preserve">LAMBRECHT NORBERTO MARIO      </t>
  </si>
  <si>
    <t>ZAMORA ISMAEL</t>
  </si>
  <si>
    <t>PELLIZARI GABRIEL (HCP 5)</t>
  </si>
  <si>
    <t>THIONE CARLOS</t>
  </si>
  <si>
    <t>TAIAROL CLAUDIO</t>
  </si>
  <si>
    <t>GIMENEZ JULIO</t>
  </si>
  <si>
    <t>RODRIGUEZ GUSTAVO</t>
  </si>
  <si>
    <t>HANSSON EDUARDO (HCP 3)</t>
  </si>
  <si>
    <t xml:space="preserve">QUILLEHAUQUY CARLOS           </t>
  </si>
  <si>
    <t>ARANA RAMIRO</t>
  </si>
  <si>
    <t>Tandil GC y El Valle de Tandil GC</t>
  </si>
  <si>
    <t>C.S.C.P. GRAL. BALCARCE</t>
  </si>
  <si>
    <t>MAR DEL PLATA GOLF CLUB - CANCHA VIEJA -</t>
  </si>
  <si>
    <t>DOMINGO 25 DE SEPTIEMBRE DE 2011</t>
  </si>
  <si>
    <t>DOMINGUEZ NICASIO</t>
  </si>
  <si>
    <t xml:space="preserve">MARQUEZ MARIANO               </t>
  </si>
  <si>
    <t>CAPONE PASCUAL</t>
  </si>
  <si>
    <t>DI BONA MARTINA</t>
  </si>
  <si>
    <t xml:space="preserve">DE AGOSTINO EDUARDO OMAR      </t>
  </si>
  <si>
    <t>SANCHEZ MARIANO EDUARDO</t>
  </si>
  <si>
    <t xml:space="preserve">MESCHINO JUAN                 </t>
  </si>
  <si>
    <t xml:space="preserve">CERONO WALTER ANIBAL          </t>
  </si>
  <si>
    <t xml:space="preserve">PINILLA SEBASTIAN             </t>
  </si>
  <si>
    <t>MONTEIRO RUBEN OSVALDO</t>
  </si>
  <si>
    <t>CANELA LEANDRO GUILLERMO</t>
  </si>
  <si>
    <t xml:space="preserve">FERNANDEZ BERNABE             </t>
  </si>
  <si>
    <t xml:space="preserve">PELLIZZARI GABRIEL ADRIAN     </t>
  </si>
  <si>
    <t xml:space="preserve">CARLINO MARCOS MIGUEL         </t>
  </si>
  <si>
    <t xml:space="preserve">MANFREDI CARLOS               </t>
  </si>
  <si>
    <t xml:space="preserve">OLIVERI FERNANDO FABIAN       </t>
  </si>
  <si>
    <t xml:space="preserve">PEREDA MARIANO                </t>
  </si>
  <si>
    <t>MEYER ARANA CRISTIAN</t>
  </si>
  <si>
    <t xml:space="preserve">ARRUTI JOSE LUIS              </t>
  </si>
  <si>
    <t>Mar del Plata Golf Club - C.V. -</t>
  </si>
  <si>
    <t>SIERRA DE LOS PADRES GOLF CLUB</t>
  </si>
  <si>
    <t>Villa Gesell Golf Club</t>
  </si>
  <si>
    <t>SABADO 15 DE OCTUBRE DE 2011</t>
  </si>
  <si>
    <t>CARREÑO SEQUEIRA ALVARO MARTIN</t>
  </si>
  <si>
    <t xml:space="preserve">QUINTANA FABIAN               </t>
  </si>
  <si>
    <t>EZPELETA ALFREDO EDGARDO</t>
  </si>
  <si>
    <t>BOLOQUE FERNANDO</t>
  </si>
  <si>
    <t>MONTENEGRO RICARDO ALBERTO</t>
  </si>
  <si>
    <t xml:space="preserve">PARADA GABRIELA               </t>
  </si>
  <si>
    <t>CHRISTENSEN ERNESTO EMILIO</t>
  </si>
  <si>
    <t>---------------------------------------------------------------</t>
  </si>
  <si>
    <t xml:space="preserve">SERFATY MARCELO JOSE          </t>
  </si>
  <si>
    <t>ANDUEZA JUAN JOSE</t>
  </si>
  <si>
    <t xml:space="preserve">ZUBIAURRE HORACIO MARTIN      </t>
  </si>
  <si>
    <t xml:space="preserve">GIMENEZ JULIO FRANCISCO       </t>
  </si>
  <si>
    <t>CML</t>
  </si>
  <si>
    <t xml:space="preserve">VIDELA HECTOR DANIEL          </t>
  </si>
  <si>
    <t>ALVAREZ ARIEL MAXIMILIANO</t>
  </si>
  <si>
    <t xml:space="preserve">ROSSO FACUNDO MARTIN          </t>
  </si>
  <si>
    <t xml:space="preserve">CACERES JUAN CARLOS           </t>
  </si>
  <si>
    <t>CARDON MIRAMAR LINKS</t>
  </si>
  <si>
    <t>SABADO 12 DE NOVIEMBRE DE 2011</t>
  </si>
  <si>
    <t xml:space="preserve">FERNANDEZ LINARES LUCIANO     </t>
  </si>
  <si>
    <t>MARINO GRACIELA ESTHER</t>
  </si>
  <si>
    <t>GAIDO JORGE ALEJANDRO</t>
  </si>
  <si>
    <t xml:space="preserve">GAITAN MARTIN JOSE            </t>
  </si>
  <si>
    <t>--------------------------------------------------------------</t>
  </si>
  <si>
    <t>ERREGUERENA CARLOS ALBERTO</t>
  </si>
  <si>
    <t xml:space="preserve">OCHOA HECTOR RAUL             </t>
  </si>
  <si>
    <t>FERRER DIEGO</t>
  </si>
  <si>
    <t>GERMINO CARLOS ALBERTO</t>
  </si>
  <si>
    <t>PANUNCIO MIRTA</t>
  </si>
  <si>
    <t>AVALOS MARIO ENRIQUE</t>
  </si>
  <si>
    <t>NOGAR GUILLERMO </t>
  </si>
  <si>
    <t>CARRION MARCELO F  </t>
  </si>
  <si>
    <t>MANFREDI CARLOS      </t>
  </si>
  <si>
    <t>ZUBIAURRE HORACIO MARTIN</t>
  </si>
  <si>
    <t>SERFATY MARCELO JOSE        </t>
  </si>
  <si>
    <t>Necochea Golf Club</t>
  </si>
  <si>
    <t>24 y 25/03/2012</t>
  </si>
  <si>
    <t>Sierra de los Padres G. C.</t>
  </si>
  <si>
    <t>CAMP. REGIONAL</t>
  </si>
  <si>
    <t>SABADO 24 Y DOMINGO 25 DE MARZO DE 2012</t>
  </si>
  <si>
    <t>1° VUELTA</t>
  </si>
  <si>
    <t>TOTAL</t>
  </si>
  <si>
    <t>RAMACCIOTTI GONZALO</t>
  </si>
  <si>
    <t>SUAREZ ALEJANDRO</t>
  </si>
  <si>
    <t>BOZZO LETICIA</t>
  </si>
  <si>
    <t>PEREYRA IRAOLA MIGUEL</t>
  </si>
  <si>
    <t>CUENCA HORACIO ALBERTO</t>
  </si>
  <si>
    <t xml:space="preserve">BORGONDO HECTOR ROMULO        </t>
  </si>
  <si>
    <t>SUAREZ JUAN CARLOS</t>
  </si>
  <si>
    <t xml:space="preserve">CALDARARO IRENE               </t>
  </si>
  <si>
    <t xml:space="preserve">TROCCOLI HECTOR CARLOS        </t>
  </si>
  <si>
    <t xml:space="preserve">CORBALAN CARLOS AMERICO       </t>
  </si>
  <si>
    <t xml:space="preserve">FELIS LUIS ALBERTO            </t>
  </si>
  <si>
    <t xml:space="preserve">TROCCOLI ROBERTO PASCUAL      </t>
  </si>
  <si>
    <t>GIORGIO RUBEN HORACIO</t>
  </si>
  <si>
    <t>CARREÑO SEQUEIRA RICARDO</t>
  </si>
  <si>
    <t>NOYA FERNANDO</t>
  </si>
  <si>
    <t>JAURETCHE JUAN CLEMENTE</t>
  </si>
  <si>
    <t>PEÑALVA  OSCAR</t>
  </si>
  <si>
    <t>b</t>
  </si>
  <si>
    <t>ALFONZO  HECTOR  EDUARDO</t>
  </si>
  <si>
    <t xml:space="preserve">ALVELO AGUSTIN CARLOS         </t>
  </si>
  <si>
    <t xml:space="preserve">CAPONE RODRIGO                </t>
  </si>
  <si>
    <t xml:space="preserve">MAGGIO MARIO                  </t>
  </si>
  <si>
    <t>JORDAN JORGE</t>
  </si>
  <si>
    <t xml:space="preserve">THIONE CARLOS                 </t>
  </si>
  <si>
    <t xml:space="preserve">DI FABRIZIO PABLO             </t>
  </si>
</sst>
</file>

<file path=xl/styles.xml><?xml version="1.0" encoding="utf-8"?>
<styleSheet xmlns="http://schemas.openxmlformats.org/spreadsheetml/2006/main">
  <fonts count="31">
    <font>
      <sz val="10"/>
      <name val="Arial"/>
    </font>
    <font>
      <sz val="13"/>
      <name val="Arial"/>
    </font>
    <font>
      <b/>
      <sz val="18"/>
      <color indexed="9"/>
      <name val="Arial"/>
    </font>
    <font>
      <b/>
      <sz val="13.5"/>
      <color indexed="43"/>
      <name val="Arial"/>
    </font>
    <font>
      <b/>
      <sz val="13.5"/>
      <color indexed="9"/>
      <name val="Arial"/>
      <family val="2"/>
    </font>
    <font>
      <b/>
      <sz val="13.5"/>
      <color indexed="9"/>
      <name val="Arial"/>
    </font>
    <font>
      <sz val="13.5"/>
      <name val="Arial"/>
    </font>
    <font>
      <sz val="20"/>
      <name val="Arial"/>
      <family val="2"/>
    </font>
    <font>
      <b/>
      <sz val="15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b/>
      <sz val="15"/>
      <color indexed="10"/>
      <name val="Arial"/>
      <family val="2"/>
    </font>
    <font>
      <b/>
      <sz val="15"/>
      <color indexed="12"/>
      <name val="Arial"/>
      <family val="2"/>
    </font>
    <font>
      <b/>
      <sz val="15"/>
      <color indexed="17"/>
      <name val="Arial"/>
      <family val="2"/>
    </font>
    <font>
      <b/>
      <sz val="20"/>
      <name val="Arial"/>
      <family val="2"/>
    </font>
    <font>
      <b/>
      <sz val="20"/>
      <color rgb="FFFF0000"/>
      <name val="Arial"/>
      <family val="2"/>
    </font>
    <font>
      <b/>
      <sz val="18"/>
      <color indexed="17"/>
      <name val="Arial"/>
      <family val="2"/>
    </font>
    <font>
      <b/>
      <sz val="18"/>
      <color indexed="10"/>
      <name val="Arial"/>
      <family val="2"/>
    </font>
    <font>
      <b/>
      <sz val="18"/>
      <color indexed="12"/>
      <name val="Arial"/>
      <family val="2"/>
    </font>
    <font>
      <b/>
      <sz val="18"/>
      <color rgb="FFFF0000"/>
      <name val="Arial"/>
      <family val="2"/>
    </font>
    <font>
      <sz val="18"/>
      <name val="Arial"/>
      <family val="2"/>
    </font>
    <font>
      <b/>
      <sz val="18"/>
      <color indexed="9"/>
      <name val="Arial"/>
      <family val="2"/>
    </font>
    <font>
      <b/>
      <sz val="50"/>
      <name val="Arial"/>
      <family val="2"/>
    </font>
    <font>
      <b/>
      <sz val="18"/>
      <name val="Arial"/>
      <family val="2"/>
    </font>
    <font>
      <b/>
      <sz val="20"/>
      <color indexed="10"/>
      <name val="Arial"/>
      <family val="2"/>
    </font>
    <font>
      <sz val="18"/>
      <color indexed="12"/>
      <name val="Arial"/>
      <family val="2"/>
    </font>
    <font>
      <sz val="15"/>
      <name val="Arial"/>
      <family val="2"/>
    </font>
    <font>
      <b/>
      <sz val="13"/>
      <color rgb="FFFF0000"/>
      <name val="Arial"/>
      <family val="2"/>
    </font>
    <font>
      <b/>
      <sz val="12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9" fontId="6" fillId="3" borderId="4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0" borderId="0" xfId="0"/>
    <xf numFmtId="0" fontId="8" fillId="0" borderId="0" xfId="0" applyFont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0" borderId="0" xfId="0" applyFont="1"/>
    <xf numFmtId="0" fontId="16" fillId="0" borderId="38" xfId="0" applyFont="1" applyBorder="1"/>
    <xf numFmtId="0" fontId="17" fillId="0" borderId="39" xfId="0" quotePrefix="1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9" fillId="6" borderId="7" xfId="0" quotePrefix="1" applyFont="1" applyFill="1" applyBorder="1" applyAlignment="1">
      <alignment horizontal="center"/>
    </xf>
    <xf numFmtId="0" fontId="20" fillId="0" borderId="0" xfId="0" applyFont="1"/>
    <xf numFmtId="0" fontId="16" fillId="0" borderId="34" xfId="0" applyFont="1" applyBorder="1"/>
    <xf numFmtId="0" fontId="17" fillId="0" borderId="32" xfId="0" quotePrefix="1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9" fillId="6" borderId="42" xfId="0" quotePrefix="1" applyFont="1" applyFill="1" applyBorder="1" applyAlignment="1">
      <alignment horizontal="center"/>
    </xf>
    <xf numFmtId="0" fontId="16" fillId="0" borderId="35" xfId="0" applyFont="1" applyBorder="1"/>
    <xf numFmtId="0" fontId="17" fillId="0" borderId="36" xfId="0" quotePrefix="1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9" fillId="6" borderId="43" xfId="0" quotePrefix="1" applyFont="1" applyFill="1" applyBorder="1" applyAlignment="1">
      <alignment horizontal="center"/>
    </xf>
    <xf numFmtId="0" fontId="19" fillId="6" borderId="44" xfId="0" quotePrefix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32" xfId="0" quotePrefix="1" applyFont="1" applyBorder="1" applyAlignment="1">
      <alignment horizontal="center"/>
    </xf>
    <xf numFmtId="0" fontId="18" fillId="0" borderId="33" xfId="0" quotePrefix="1" applyFont="1" applyBorder="1" applyAlignment="1">
      <alignment horizontal="center"/>
    </xf>
    <xf numFmtId="0" fontId="18" fillId="0" borderId="36" xfId="0" quotePrefix="1" applyFont="1" applyBorder="1" applyAlignment="1">
      <alignment horizontal="center"/>
    </xf>
    <xf numFmtId="0" fontId="18" fillId="0" borderId="41" xfId="0" quotePrefix="1" applyFont="1" applyBorder="1" applyAlignment="1">
      <alignment horizontal="center"/>
    </xf>
    <xf numFmtId="0" fontId="24" fillId="7" borderId="4" xfId="0" applyFont="1" applyFill="1" applyBorder="1" applyAlignment="1">
      <alignment horizontal="center" vertical="center"/>
    </xf>
    <xf numFmtId="0" fontId="17" fillId="7" borderId="7" xfId="0" quotePrefix="1" applyFont="1" applyFill="1" applyBorder="1" applyAlignment="1">
      <alignment horizontal="center"/>
    </xf>
    <xf numFmtId="0" fontId="17" fillId="7" borderId="42" xfId="0" quotePrefix="1" applyFont="1" applyFill="1" applyBorder="1" applyAlignment="1">
      <alignment horizontal="center"/>
    </xf>
    <xf numFmtId="0" fontId="17" fillId="7" borderId="44" xfId="0" applyFont="1" applyFill="1" applyBorder="1" applyAlignment="1">
      <alignment horizontal="center"/>
    </xf>
    <xf numFmtId="0" fontId="0" fillId="8" borderId="0" xfId="0" applyFill="1"/>
    <xf numFmtId="0" fontId="25" fillId="0" borderId="36" xfId="0" applyFont="1" applyBorder="1" applyAlignment="1">
      <alignment horizontal="center"/>
    </xf>
    <xf numFmtId="0" fontId="18" fillId="0" borderId="39" xfId="0" quotePrefix="1" applyFont="1" applyBorder="1" applyAlignment="1">
      <alignment horizontal="center"/>
    </xf>
    <xf numFmtId="0" fontId="17" fillId="9" borderId="32" xfId="0" quotePrefix="1" applyFont="1" applyFill="1" applyBorder="1" applyAlignment="1">
      <alignment horizontal="center"/>
    </xf>
    <xf numFmtId="0" fontId="17" fillId="7" borderId="44" xfId="0" quotePrefix="1" applyFont="1" applyFill="1" applyBorder="1" applyAlignment="1">
      <alignment horizontal="center"/>
    </xf>
    <xf numFmtId="0" fontId="17" fillId="9" borderId="39" xfId="0" quotePrefix="1" applyFont="1" applyFill="1" applyBorder="1" applyAlignment="1">
      <alignment horizontal="center"/>
    </xf>
    <xf numFmtId="0" fontId="16" fillId="0" borderId="35" xfId="0" quotePrefix="1" applyFont="1" applyBorder="1"/>
    <xf numFmtId="0" fontId="17" fillId="7" borderId="43" xfId="0" quotePrefix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6" fillId="8" borderId="38" xfId="0" applyFont="1" applyFill="1" applyBorder="1"/>
    <xf numFmtId="0" fontId="17" fillId="8" borderId="39" xfId="0" quotePrefix="1" applyFont="1" applyFill="1" applyBorder="1" applyAlignment="1">
      <alignment horizontal="center"/>
    </xf>
    <xf numFmtId="0" fontId="18" fillId="8" borderId="39" xfId="0" applyFont="1" applyFill="1" applyBorder="1" applyAlignment="1">
      <alignment horizontal="center"/>
    </xf>
    <xf numFmtId="0" fontId="16" fillId="8" borderId="34" xfId="0" applyFont="1" applyFill="1" applyBorder="1"/>
    <xf numFmtId="0" fontId="17" fillId="8" borderId="32" xfId="0" quotePrefix="1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6" fillId="8" borderId="35" xfId="0" applyFont="1" applyFill="1" applyBorder="1"/>
    <xf numFmtId="0" fontId="17" fillId="8" borderId="36" xfId="0" quotePrefix="1" applyFont="1" applyFill="1" applyBorder="1" applyAlignment="1">
      <alignment horizontal="center"/>
    </xf>
    <xf numFmtId="0" fontId="18" fillId="8" borderId="36" xfId="0" quotePrefix="1" applyFont="1" applyFill="1" applyBorder="1" applyAlignment="1">
      <alignment horizontal="center"/>
    </xf>
    <xf numFmtId="0" fontId="18" fillId="8" borderId="32" xfId="0" quotePrefix="1" applyFont="1" applyFill="1" applyBorder="1" applyAlignment="1">
      <alignment horizontal="center"/>
    </xf>
    <xf numFmtId="0" fontId="18" fillId="8" borderId="36" xfId="0" applyFont="1" applyFill="1" applyBorder="1" applyAlignment="1">
      <alignment horizontal="center"/>
    </xf>
    <xf numFmtId="0" fontId="16" fillId="8" borderId="35" xfId="0" quotePrefix="1" applyFont="1" applyFill="1" applyBorder="1"/>
    <xf numFmtId="0" fontId="18" fillId="8" borderId="39" xfId="0" quotePrefix="1" applyFont="1" applyFill="1" applyBorder="1" applyAlignment="1">
      <alignment horizontal="center"/>
    </xf>
    <xf numFmtId="0" fontId="26" fillId="0" borderId="0" xfId="0" applyFont="1"/>
    <xf numFmtId="0" fontId="28" fillId="0" borderId="15" xfId="0" applyFont="1" applyBorder="1" applyAlignment="1">
      <alignment horizontal="center" vertical="center"/>
    </xf>
    <xf numFmtId="0" fontId="29" fillId="6" borderId="7" xfId="0" quotePrefix="1" applyFont="1" applyFill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29" fillId="6" borderId="42" xfId="0" quotePrefix="1" applyFont="1" applyFill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29" fillId="6" borderId="44" xfId="0" quotePrefix="1" applyFont="1" applyFill="1" applyBorder="1" applyAlignment="1">
      <alignment horizontal="center"/>
    </xf>
    <xf numFmtId="0" fontId="18" fillId="0" borderId="35" xfId="0" quotePrefix="1" applyFont="1" applyBorder="1" applyAlignment="1">
      <alignment horizontal="center"/>
    </xf>
    <xf numFmtId="0" fontId="30" fillId="0" borderId="0" xfId="0" applyFont="1"/>
    <xf numFmtId="0" fontId="29" fillId="6" borderId="43" xfId="0" quotePrefix="1" applyFont="1" applyFill="1" applyBorder="1" applyAlignment="1">
      <alignment horizontal="center"/>
    </xf>
    <xf numFmtId="0" fontId="29" fillId="6" borderId="49" xfId="0" quotePrefix="1" applyFont="1" applyFill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vertical="justify" wrapText="1"/>
    </xf>
    <xf numFmtId="0" fontId="5" fillId="2" borderId="3" xfId="0" applyFont="1" applyFill="1" applyBorder="1" applyAlignment="1">
      <alignment horizontal="center" vertical="justify" wrapText="1"/>
    </xf>
    <xf numFmtId="0" fontId="5" fillId="2" borderId="25" xfId="0" applyFont="1" applyFill="1" applyBorder="1" applyAlignment="1">
      <alignment horizontal="center" vertical="justify" wrapText="1"/>
    </xf>
    <xf numFmtId="0" fontId="5" fillId="2" borderId="26" xfId="0" applyFont="1" applyFill="1" applyBorder="1" applyAlignment="1">
      <alignment horizontal="center" vertical="justify" wrapText="1"/>
    </xf>
    <xf numFmtId="14" fontId="4" fillId="2" borderId="27" xfId="0" applyNumberFormat="1" applyFont="1" applyFill="1" applyBorder="1" applyAlignment="1">
      <alignment horizontal="center"/>
    </xf>
    <xf numFmtId="14" fontId="4" fillId="2" borderId="24" xfId="0" applyNumberFormat="1" applyFont="1" applyFill="1" applyBorder="1" applyAlignment="1">
      <alignment horizontal="center"/>
    </xf>
    <xf numFmtId="0" fontId="27" fillId="9" borderId="22" xfId="0" applyFont="1" applyFill="1" applyBorder="1" applyAlignment="1">
      <alignment horizontal="center"/>
    </xf>
    <xf numFmtId="0" fontId="27" fillId="9" borderId="3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justify" wrapText="1"/>
    </xf>
    <xf numFmtId="0" fontId="5" fillId="2" borderId="28" xfId="0" applyFont="1" applyFill="1" applyBorder="1" applyAlignment="1">
      <alignment horizontal="center" vertical="justify" wrapText="1"/>
    </xf>
    <xf numFmtId="0" fontId="1" fillId="0" borderId="29" xfId="0" applyFont="1" applyBorder="1" applyAlignment="1">
      <alignment horizontal="center"/>
    </xf>
    <xf numFmtId="0" fontId="4" fillId="2" borderId="16" xfId="0" applyFont="1" applyFill="1" applyBorder="1" applyAlignment="1">
      <alignment horizontal="center" vertical="justify" wrapText="1"/>
    </xf>
    <xf numFmtId="0" fontId="5" fillId="2" borderId="19" xfId="0" applyFont="1" applyFill="1" applyBorder="1" applyAlignment="1">
      <alignment horizontal="center" vertical="justify" wrapText="1"/>
    </xf>
    <xf numFmtId="0" fontId="5" fillId="2" borderId="2" xfId="0" applyFont="1" applyFill="1" applyBorder="1" applyAlignment="1">
      <alignment horizontal="center" vertical="justify" wrapText="1"/>
    </xf>
    <xf numFmtId="0" fontId="22" fillId="5" borderId="45" xfId="0" applyFont="1" applyFill="1" applyBorder="1" applyAlignment="1">
      <alignment horizontal="center" vertical="center" textRotation="90"/>
    </xf>
    <xf numFmtId="0" fontId="22" fillId="5" borderId="46" xfId="0" applyFont="1" applyFill="1" applyBorder="1" applyAlignment="1">
      <alignment horizontal="center" vertical="center" textRotation="90"/>
    </xf>
    <xf numFmtId="0" fontId="22" fillId="5" borderId="47" xfId="0" applyFont="1" applyFill="1" applyBorder="1" applyAlignment="1">
      <alignment horizontal="center" vertical="center" textRotation="90"/>
    </xf>
    <xf numFmtId="0" fontId="22" fillId="5" borderId="3" xfId="0" applyFont="1" applyFill="1" applyBorder="1" applyAlignment="1">
      <alignment horizontal="center" vertical="center" textRotation="90"/>
    </xf>
    <xf numFmtId="0" fontId="22" fillId="5" borderId="37" xfId="0" applyFont="1" applyFill="1" applyBorder="1" applyAlignment="1">
      <alignment horizontal="center" vertical="center" textRotation="90"/>
    </xf>
    <xf numFmtId="0" fontId="22" fillId="5" borderId="2" xfId="0" applyFont="1" applyFill="1" applyBorder="1" applyAlignment="1">
      <alignment horizontal="center" vertical="center" textRotation="90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20" xfId="0" applyFont="1" applyBorder="1" applyAlignment="1">
      <alignment horizontal="center"/>
    </xf>
    <xf numFmtId="0" fontId="21" fillId="2" borderId="22" xfId="0" applyFont="1" applyFill="1" applyBorder="1" applyAlignment="1">
      <alignment horizontal="center"/>
    </xf>
    <xf numFmtId="0" fontId="21" fillId="2" borderId="23" xfId="0" applyFont="1" applyFill="1" applyBorder="1" applyAlignment="1">
      <alignment horizontal="center"/>
    </xf>
    <xf numFmtId="0" fontId="21" fillId="2" borderId="3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1" fillId="0" borderId="1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2" fillId="5" borderId="4" xfId="0" applyFont="1" applyFill="1" applyBorder="1" applyAlignment="1">
      <alignment horizontal="center" vertical="center" textRotation="90"/>
    </xf>
    <xf numFmtId="0" fontId="22" fillId="5" borderId="48" xfId="0" applyFont="1" applyFill="1" applyBorder="1" applyAlignment="1">
      <alignment horizontal="center" vertical="center" textRotation="90"/>
    </xf>
    <xf numFmtId="0" fontId="22" fillId="5" borderId="14" xfId="0" applyFont="1" applyFill="1" applyBorder="1" applyAlignment="1">
      <alignment horizontal="center" vertical="center" textRotation="90"/>
    </xf>
    <xf numFmtId="0" fontId="1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8"/>
  <sheetViews>
    <sheetView tabSelected="1" zoomScale="70" workbookViewId="0">
      <selection sqref="A1:Q1"/>
    </sheetView>
  </sheetViews>
  <sheetFormatPr baseColWidth="10" defaultRowHeight="12.75"/>
  <cols>
    <col min="1" max="1" width="10.140625" bestFit="1" customWidth="1"/>
    <col min="2" max="2" width="52.5703125" bestFit="1" customWidth="1"/>
    <col min="3" max="16" width="11.28515625" customWidth="1"/>
    <col min="17" max="17" width="9.42578125" bestFit="1" customWidth="1"/>
    <col min="18" max="18" width="10.140625" bestFit="1" customWidth="1"/>
    <col min="20" max="20" width="7.85546875" hidden="1" customWidth="1"/>
    <col min="21" max="21" width="3.85546875" hidden="1" customWidth="1"/>
    <col min="22" max="22" width="7.7109375" hidden="1" customWidth="1"/>
    <col min="23" max="23" width="11.42578125" customWidth="1"/>
  </cols>
  <sheetData>
    <row r="1" spans="1:23" ht="23.25">
      <c r="A1" s="91" t="s">
        <v>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3"/>
      <c r="R1" s="1"/>
      <c r="S1" s="1"/>
      <c r="T1" s="1"/>
      <c r="U1" s="1"/>
      <c r="V1" s="1"/>
      <c r="W1" s="1"/>
    </row>
    <row r="2" spans="1:23" ht="24" thickBot="1">
      <c r="A2" s="94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6"/>
      <c r="R2" s="1"/>
      <c r="S2" s="1"/>
      <c r="T2" s="1"/>
      <c r="U2" s="1"/>
      <c r="V2" s="1"/>
      <c r="W2" s="1"/>
    </row>
    <row r="3" spans="1:23" ht="17.2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8" thickBot="1">
      <c r="A4" s="97" t="s">
        <v>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"/>
      <c r="S4" s="1"/>
      <c r="T4" s="1"/>
      <c r="U4" s="1"/>
      <c r="V4" s="1"/>
      <c r="W4" s="1"/>
    </row>
    <row r="5" spans="1:23" ht="17.2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7.2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06" t="s">
        <v>227</v>
      </c>
      <c r="P6" s="107"/>
      <c r="Q6" s="1"/>
      <c r="R6" s="1"/>
      <c r="S6" s="1"/>
      <c r="T6" s="1"/>
      <c r="U6" s="1"/>
      <c r="V6" s="1"/>
      <c r="W6" s="1"/>
    </row>
    <row r="7" spans="1:23" ht="18" thickBot="1">
      <c r="A7" s="1"/>
      <c r="B7" s="1"/>
      <c r="C7" s="104">
        <v>40684</v>
      </c>
      <c r="D7" s="105"/>
      <c r="E7" s="104">
        <v>40705</v>
      </c>
      <c r="F7" s="105"/>
      <c r="G7" s="104">
        <v>40768</v>
      </c>
      <c r="H7" s="105"/>
      <c r="I7" s="104">
        <v>40811</v>
      </c>
      <c r="J7" s="105"/>
      <c r="K7" s="104">
        <v>40831</v>
      </c>
      <c r="L7" s="105"/>
      <c r="M7" s="104">
        <v>40859</v>
      </c>
      <c r="N7" s="105"/>
      <c r="O7" s="104" t="s">
        <v>225</v>
      </c>
      <c r="P7" s="105"/>
      <c r="Q7" s="1"/>
      <c r="R7" s="1"/>
      <c r="S7" s="1"/>
      <c r="T7" s="1"/>
      <c r="U7" s="1"/>
      <c r="V7" s="1"/>
      <c r="W7" s="1"/>
    </row>
    <row r="8" spans="1:23" ht="17.25" customHeight="1">
      <c r="A8" s="108" t="s">
        <v>1</v>
      </c>
      <c r="B8" s="108" t="s">
        <v>5</v>
      </c>
      <c r="C8" s="113" t="s">
        <v>8</v>
      </c>
      <c r="D8" s="101"/>
      <c r="E8" s="100" t="s">
        <v>125</v>
      </c>
      <c r="F8" s="101"/>
      <c r="G8" s="100" t="s">
        <v>162</v>
      </c>
      <c r="H8" s="101"/>
      <c r="I8" s="100" t="s">
        <v>185</v>
      </c>
      <c r="J8" s="101"/>
      <c r="K8" s="100" t="s">
        <v>187</v>
      </c>
      <c r="L8" s="101"/>
      <c r="M8" s="100" t="s">
        <v>224</v>
      </c>
      <c r="N8" s="101"/>
      <c r="O8" s="100" t="s">
        <v>226</v>
      </c>
      <c r="P8" s="110"/>
      <c r="Q8" s="1"/>
      <c r="R8" s="108" t="s">
        <v>1</v>
      </c>
      <c r="S8" s="1"/>
      <c r="T8" s="1"/>
      <c r="U8" s="1"/>
      <c r="V8" s="1"/>
      <c r="W8" s="1"/>
    </row>
    <row r="9" spans="1:23" ht="17.25" customHeight="1" thickBot="1">
      <c r="A9" s="109"/>
      <c r="B9" s="109"/>
      <c r="C9" s="114"/>
      <c r="D9" s="115"/>
      <c r="E9" s="102"/>
      <c r="F9" s="103"/>
      <c r="G9" s="102"/>
      <c r="H9" s="103"/>
      <c r="I9" s="102"/>
      <c r="J9" s="103"/>
      <c r="K9" s="102"/>
      <c r="L9" s="103"/>
      <c r="M9" s="102"/>
      <c r="N9" s="103"/>
      <c r="O9" s="102"/>
      <c r="P9" s="111"/>
      <c r="Q9" s="1"/>
      <c r="R9" s="109"/>
      <c r="S9" s="1"/>
      <c r="T9" s="1"/>
      <c r="U9" s="1"/>
      <c r="V9" s="1"/>
      <c r="W9" s="1"/>
    </row>
    <row r="10" spans="1:23" ht="18" thickBot="1">
      <c r="A10" s="112"/>
      <c r="B10" s="112"/>
      <c r="C10" s="20" t="s">
        <v>2</v>
      </c>
      <c r="D10" s="21" t="s">
        <v>3</v>
      </c>
      <c r="E10" s="3" t="s">
        <v>2</v>
      </c>
      <c r="F10" s="4" t="s">
        <v>3</v>
      </c>
      <c r="G10" s="3" t="s">
        <v>2</v>
      </c>
      <c r="H10" s="4" t="s">
        <v>3</v>
      </c>
      <c r="I10" s="3" t="s">
        <v>2</v>
      </c>
      <c r="J10" s="4" t="s">
        <v>3</v>
      </c>
      <c r="K10" s="3" t="s">
        <v>2</v>
      </c>
      <c r="L10" s="4" t="s">
        <v>3</v>
      </c>
      <c r="M10" s="3" t="s">
        <v>2</v>
      </c>
      <c r="N10" s="4" t="s">
        <v>3</v>
      </c>
      <c r="O10" s="3" t="s">
        <v>2</v>
      </c>
      <c r="P10" s="4" t="s">
        <v>3</v>
      </c>
      <c r="Q10" s="5" t="s">
        <v>4</v>
      </c>
      <c r="R10" s="1"/>
      <c r="S10" s="1"/>
      <c r="T10" s="1"/>
      <c r="U10" s="1"/>
      <c r="V10" s="6">
        <v>0.3</v>
      </c>
      <c r="W10" s="1"/>
    </row>
    <row r="11" spans="1:23" ht="17.25">
      <c r="A11" s="11">
        <f t="shared" ref="A11:A26" si="0">R11</f>
        <v>1</v>
      </c>
      <c r="B11" s="12" t="s">
        <v>81</v>
      </c>
      <c r="C11" s="13">
        <v>308</v>
      </c>
      <c r="D11" s="10">
        <v>6</v>
      </c>
      <c r="E11" s="7"/>
      <c r="F11" s="10"/>
      <c r="G11" s="7"/>
      <c r="H11" s="10"/>
      <c r="I11" s="7">
        <v>297</v>
      </c>
      <c r="J11" s="10">
        <v>6</v>
      </c>
      <c r="K11" s="7"/>
      <c r="L11" s="10"/>
      <c r="M11" s="7"/>
      <c r="N11" s="10"/>
      <c r="O11" s="7">
        <v>600</v>
      </c>
      <c r="P11" s="8">
        <v>13</v>
      </c>
      <c r="Q11" s="9">
        <f>SUM(D11,F11+H11+J11+L11+P11+N11)</f>
        <v>25</v>
      </c>
      <c r="R11" s="65">
        <v>1</v>
      </c>
      <c r="S11" s="1"/>
      <c r="T11" s="10">
        <v>10</v>
      </c>
      <c r="U11" s="1"/>
      <c r="V11" s="10">
        <f>(T11*30/100)+T11</f>
        <v>13</v>
      </c>
      <c r="W11" s="1"/>
    </row>
    <row r="12" spans="1:23" ht="17.25">
      <c r="A12" s="11">
        <f t="shared" si="0"/>
        <v>2</v>
      </c>
      <c r="B12" s="12" t="s">
        <v>122</v>
      </c>
      <c r="C12" s="13"/>
      <c r="D12" s="17"/>
      <c r="E12" s="13">
        <v>296</v>
      </c>
      <c r="F12" s="17">
        <v>10</v>
      </c>
      <c r="G12" s="13"/>
      <c r="H12" s="17"/>
      <c r="I12" s="13"/>
      <c r="J12" s="17"/>
      <c r="K12" s="13">
        <v>290</v>
      </c>
      <c r="L12" s="17">
        <v>10</v>
      </c>
      <c r="M12" s="13">
        <v>304</v>
      </c>
      <c r="N12" s="17">
        <v>2</v>
      </c>
      <c r="O12" s="13">
        <v>629</v>
      </c>
      <c r="P12" s="15">
        <v>1.3</v>
      </c>
      <c r="Q12" s="16">
        <f>SUM(D12,F12+H12+J12+L12+P12+N12)</f>
        <v>23.3</v>
      </c>
      <c r="R12" s="11">
        <v>2</v>
      </c>
      <c r="S12" s="1"/>
      <c r="T12" s="17">
        <v>6</v>
      </c>
      <c r="U12" s="1"/>
      <c r="V12" s="10">
        <f t="shared" ref="V12:V15" si="1">(T12*30/100)+T12</f>
        <v>7.8</v>
      </c>
      <c r="W12" s="1"/>
    </row>
    <row r="13" spans="1:23" ht="17.25">
      <c r="A13" s="11">
        <f t="shared" si="0"/>
        <v>3</v>
      </c>
      <c r="B13" s="12" t="s">
        <v>163</v>
      </c>
      <c r="C13" s="13"/>
      <c r="D13" s="17"/>
      <c r="E13" s="13"/>
      <c r="F13" s="17"/>
      <c r="G13" s="13">
        <v>299</v>
      </c>
      <c r="H13" s="17">
        <v>6</v>
      </c>
      <c r="I13" s="13">
        <v>320</v>
      </c>
      <c r="J13" s="17">
        <v>4</v>
      </c>
      <c r="K13" s="13"/>
      <c r="L13" s="17"/>
      <c r="M13" s="13">
        <v>303</v>
      </c>
      <c r="N13" s="17">
        <v>4</v>
      </c>
      <c r="O13" s="13">
        <v>613</v>
      </c>
      <c r="P13" s="15">
        <v>7.8</v>
      </c>
      <c r="Q13" s="16">
        <f>SUM(D13,F13+H13+J13+L13+P13+N13)</f>
        <v>21.8</v>
      </c>
      <c r="R13" s="11">
        <v>3</v>
      </c>
      <c r="S13" s="1"/>
      <c r="T13" s="17">
        <v>4</v>
      </c>
      <c r="U13" s="1"/>
      <c r="V13" s="10">
        <f t="shared" si="1"/>
        <v>5.2</v>
      </c>
      <c r="W13" s="1"/>
    </row>
    <row r="14" spans="1:23" ht="17.25">
      <c r="A14" s="11">
        <f t="shared" si="0"/>
        <v>4</v>
      </c>
      <c r="B14" s="12" t="s">
        <v>82</v>
      </c>
      <c r="C14" s="13">
        <v>310</v>
      </c>
      <c r="D14" s="17">
        <v>4</v>
      </c>
      <c r="E14" s="13">
        <v>311</v>
      </c>
      <c r="F14" s="17">
        <v>1.5</v>
      </c>
      <c r="G14" s="13"/>
      <c r="H14" s="17"/>
      <c r="I14" s="13">
        <v>295</v>
      </c>
      <c r="J14" s="17">
        <v>10</v>
      </c>
      <c r="K14" s="13"/>
      <c r="L14" s="17"/>
      <c r="M14" s="13">
        <v>300</v>
      </c>
      <c r="N14" s="17">
        <v>6</v>
      </c>
      <c r="O14" s="13"/>
      <c r="P14" s="15"/>
      <c r="Q14" s="16">
        <f>SUM(D14,F14+H14+J14+L14+P14+N14)</f>
        <v>21.5</v>
      </c>
      <c r="R14" s="11">
        <v>4</v>
      </c>
      <c r="S14" s="1"/>
      <c r="T14" s="17">
        <v>2</v>
      </c>
      <c r="U14" s="1"/>
      <c r="V14" s="10">
        <f t="shared" si="1"/>
        <v>2.6</v>
      </c>
      <c r="W14" s="1"/>
    </row>
    <row r="15" spans="1:23" ht="17.25">
      <c r="A15" s="11">
        <f t="shared" si="0"/>
        <v>5</v>
      </c>
      <c r="B15" s="12" t="s">
        <v>123</v>
      </c>
      <c r="C15" s="13"/>
      <c r="D15" s="17"/>
      <c r="E15" s="13">
        <v>301</v>
      </c>
      <c r="F15" s="17">
        <v>6</v>
      </c>
      <c r="G15" s="13">
        <v>309</v>
      </c>
      <c r="H15" s="17">
        <v>4</v>
      </c>
      <c r="I15" s="13">
        <v>324</v>
      </c>
      <c r="J15" s="17">
        <v>1</v>
      </c>
      <c r="K15" s="13"/>
      <c r="L15" s="17"/>
      <c r="M15" s="13">
        <v>280</v>
      </c>
      <c r="N15" s="17">
        <v>10</v>
      </c>
      <c r="O15" s="13"/>
      <c r="P15" s="15"/>
      <c r="Q15" s="16">
        <f>SUM(D15,F15+H15+J15+L15+P15+N15)</f>
        <v>21</v>
      </c>
      <c r="R15" s="11">
        <v>5</v>
      </c>
      <c r="S15" s="1"/>
      <c r="T15" s="17">
        <v>1</v>
      </c>
      <c r="U15" s="1"/>
      <c r="V15" s="10">
        <f t="shared" si="1"/>
        <v>1.3</v>
      </c>
      <c r="W15" s="1"/>
    </row>
    <row r="16" spans="1:23" ht="17.25">
      <c r="A16" s="11">
        <f t="shared" si="0"/>
        <v>6</v>
      </c>
      <c r="B16" s="12" t="s">
        <v>80</v>
      </c>
      <c r="C16" s="13">
        <v>292</v>
      </c>
      <c r="D16" s="17">
        <v>10</v>
      </c>
      <c r="E16" s="13"/>
      <c r="F16" s="17"/>
      <c r="G16" s="13">
        <v>310</v>
      </c>
      <c r="H16" s="17">
        <v>2</v>
      </c>
      <c r="I16" s="13">
        <v>324</v>
      </c>
      <c r="J16" s="17">
        <v>1</v>
      </c>
      <c r="K16" s="13">
        <v>292</v>
      </c>
      <c r="L16" s="14">
        <v>6</v>
      </c>
      <c r="M16" s="13"/>
      <c r="N16" s="14"/>
      <c r="O16" s="13"/>
      <c r="P16" s="15"/>
      <c r="Q16" s="16">
        <f>SUM(D16,F16+H16+J16+L16+P16+N16)</f>
        <v>19</v>
      </c>
      <c r="R16" s="11">
        <v>6</v>
      </c>
      <c r="S16" s="1"/>
      <c r="T16" s="1"/>
      <c r="U16" s="1"/>
      <c r="W16" s="1"/>
    </row>
    <row r="17" spans="1:23" ht="17.25">
      <c r="A17" s="11">
        <f t="shared" si="0"/>
        <v>7</v>
      </c>
      <c r="B17" s="12" t="s">
        <v>124</v>
      </c>
      <c r="C17" s="13"/>
      <c r="D17" s="17"/>
      <c r="E17" s="13">
        <v>311</v>
      </c>
      <c r="F17" s="17">
        <v>1.5</v>
      </c>
      <c r="G17" s="13">
        <v>288</v>
      </c>
      <c r="H17" s="17">
        <v>10</v>
      </c>
      <c r="I17" s="13"/>
      <c r="J17" s="17"/>
      <c r="K17" s="13">
        <v>307</v>
      </c>
      <c r="L17" s="14">
        <v>4</v>
      </c>
      <c r="M17" s="13"/>
      <c r="N17" s="14"/>
      <c r="O17" s="13"/>
      <c r="P17" s="15"/>
      <c r="Q17" s="16">
        <f>SUM(D17,F17+H17+J17+L17+P17+N17)</f>
        <v>15.5</v>
      </c>
      <c r="R17" s="11">
        <v>7</v>
      </c>
      <c r="S17" s="1"/>
      <c r="T17" s="1"/>
      <c r="U17" s="1"/>
      <c r="W17" s="1"/>
    </row>
    <row r="18" spans="1:23" ht="17.25">
      <c r="A18" s="11">
        <f t="shared" si="0"/>
        <v>8</v>
      </c>
      <c r="B18" s="12" t="s">
        <v>84</v>
      </c>
      <c r="C18" s="13">
        <v>341</v>
      </c>
      <c r="D18" s="17">
        <v>1</v>
      </c>
      <c r="E18" s="13">
        <v>303</v>
      </c>
      <c r="F18" s="17">
        <v>4</v>
      </c>
      <c r="G18" s="13">
        <v>313</v>
      </c>
      <c r="H18" s="17">
        <v>1</v>
      </c>
      <c r="I18" s="13"/>
      <c r="J18" s="17"/>
      <c r="K18" s="13"/>
      <c r="L18" s="14"/>
      <c r="M18" s="13"/>
      <c r="N18" s="14"/>
      <c r="O18" s="13">
        <v>616</v>
      </c>
      <c r="P18" s="15">
        <v>5.2</v>
      </c>
      <c r="Q18" s="16">
        <f>SUM(D18,F18+H18+J18+L18+P18+N18)</f>
        <v>11.2</v>
      </c>
      <c r="R18" s="11">
        <v>8</v>
      </c>
      <c r="S18" s="1"/>
      <c r="T18" s="1"/>
      <c r="U18" s="1"/>
      <c r="W18" s="1"/>
    </row>
    <row r="19" spans="1:23" ht="17.25">
      <c r="A19" s="11">
        <f t="shared" si="0"/>
        <v>9</v>
      </c>
      <c r="B19" s="12" t="s">
        <v>83</v>
      </c>
      <c r="C19" s="13">
        <v>336</v>
      </c>
      <c r="D19" s="17">
        <v>2</v>
      </c>
      <c r="E19" s="13"/>
      <c r="F19" s="17"/>
      <c r="G19" s="13"/>
      <c r="H19" s="17"/>
      <c r="I19" s="13"/>
      <c r="J19" s="17"/>
      <c r="K19" s="13"/>
      <c r="L19" s="14"/>
      <c r="M19" s="13"/>
      <c r="N19" s="14"/>
      <c r="O19" s="13">
        <v>621</v>
      </c>
      <c r="P19" s="15">
        <v>2.6</v>
      </c>
      <c r="Q19" s="16">
        <f>SUM(D19,F19+H19+J19+L19+P19+N19)</f>
        <v>4.5999999999999996</v>
      </c>
      <c r="R19" s="11">
        <v>9</v>
      </c>
      <c r="S19" s="1"/>
      <c r="T19" s="1"/>
      <c r="U19" s="1"/>
      <c r="W19" s="1"/>
    </row>
    <row r="20" spans="1:23" ht="17.25">
      <c r="A20" s="11">
        <f t="shared" si="0"/>
        <v>10</v>
      </c>
      <c r="B20" s="12" t="s">
        <v>186</v>
      </c>
      <c r="C20" s="13"/>
      <c r="D20" s="17"/>
      <c r="E20" s="13"/>
      <c r="F20" s="17"/>
      <c r="G20" s="13"/>
      <c r="H20" s="17"/>
      <c r="I20" s="13">
        <v>324</v>
      </c>
      <c r="J20" s="17">
        <v>1</v>
      </c>
      <c r="K20" s="13">
        <v>328</v>
      </c>
      <c r="L20" s="14">
        <v>2</v>
      </c>
      <c r="M20" s="13">
        <v>332</v>
      </c>
      <c r="N20" s="14">
        <v>1</v>
      </c>
      <c r="O20" s="13"/>
      <c r="P20" s="15"/>
      <c r="Q20" s="16">
        <f>SUM(D20,F20+H20+J20+L20+P20+N20)</f>
        <v>4</v>
      </c>
      <c r="R20" s="11">
        <v>10</v>
      </c>
      <c r="S20" s="1"/>
      <c r="T20" s="1"/>
      <c r="U20" s="1"/>
      <c r="W20" s="1"/>
    </row>
    <row r="21" spans="1:23" ht="17.25">
      <c r="A21" s="11">
        <f t="shared" si="0"/>
        <v>11</v>
      </c>
      <c r="B21" s="12" t="s">
        <v>206</v>
      </c>
      <c r="C21" s="13"/>
      <c r="D21" s="14"/>
      <c r="E21" s="13"/>
      <c r="F21" s="14"/>
      <c r="G21" s="13"/>
      <c r="H21" s="14"/>
      <c r="I21" s="13"/>
      <c r="J21" s="14"/>
      <c r="K21" s="13">
        <v>329</v>
      </c>
      <c r="L21" s="14">
        <v>1</v>
      </c>
      <c r="M21" s="13"/>
      <c r="N21" s="14"/>
      <c r="O21" s="13"/>
      <c r="P21" s="15"/>
      <c r="Q21" s="16">
        <f>SUM(D21,F21+H21+J21+L21+P21+N21)</f>
        <v>1</v>
      </c>
      <c r="R21" s="11">
        <v>11</v>
      </c>
      <c r="S21" s="1"/>
      <c r="T21" s="1"/>
      <c r="U21" s="1"/>
      <c r="W21" s="1"/>
    </row>
    <row r="22" spans="1:23" ht="17.25" hidden="1">
      <c r="A22" s="11">
        <f t="shared" si="0"/>
        <v>12</v>
      </c>
      <c r="B22" s="12"/>
      <c r="C22" s="13"/>
      <c r="D22" s="14"/>
      <c r="E22" s="13"/>
      <c r="F22" s="14"/>
      <c r="G22" s="13"/>
      <c r="H22" s="14"/>
      <c r="I22" s="13"/>
      <c r="J22" s="14"/>
      <c r="K22" s="13"/>
      <c r="L22" s="14"/>
      <c r="M22" s="13"/>
      <c r="N22" s="14"/>
      <c r="O22" s="13"/>
      <c r="P22" s="15"/>
      <c r="Q22" s="16">
        <f t="shared" ref="Q22:Q26" si="2">SUM(D22,F22+H22+J22+L22+P22+N22)</f>
        <v>0</v>
      </c>
      <c r="R22" s="11">
        <v>12</v>
      </c>
      <c r="S22" s="1"/>
      <c r="T22" s="1"/>
      <c r="U22" s="1"/>
      <c r="V22" s="1"/>
      <c r="W22" s="1"/>
    </row>
    <row r="23" spans="1:23" ht="17.25" hidden="1">
      <c r="A23" s="11">
        <f t="shared" si="0"/>
        <v>13</v>
      </c>
      <c r="B23" s="12"/>
      <c r="C23" s="13"/>
      <c r="D23" s="14"/>
      <c r="E23" s="13"/>
      <c r="F23" s="14"/>
      <c r="G23" s="13"/>
      <c r="H23" s="14"/>
      <c r="I23" s="13"/>
      <c r="J23" s="14"/>
      <c r="K23" s="13"/>
      <c r="L23" s="14"/>
      <c r="M23" s="13"/>
      <c r="N23" s="14"/>
      <c r="O23" s="13"/>
      <c r="P23" s="15"/>
      <c r="Q23" s="16">
        <f t="shared" si="2"/>
        <v>0</v>
      </c>
      <c r="R23" s="11">
        <v>13</v>
      </c>
      <c r="S23" s="1"/>
      <c r="T23" s="1"/>
      <c r="U23" s="1"/>
      <c r="V23" s="1"/>
      <c r="W23" s="1"/>
    </row>
    <row r="24" spans="1:23" ht="17.25" hidden="1">
      <c r="A24" s="11">
        <f t="shared" si="0"/>
        <v>14</v>
      </c>
      <c r="B24" s="12"/>
      <c r="C24" s="13"/>
      <c r="D24" s="14"/>
      <c r="E24" s="13"/>
      <c r="F24" s="14"/>
      <c r="G24" s="13"/>
      <c r="H24" s="14"/>
      <c r="I24" s="13"/>
      <c r="J24" s="14"/>
      <c r="K24" s="13"/>
      <c r="L24" s="14"/>
      <c r="M24" s="13"/>
      <c r="N24" s="14"/>
      <c r="O24" s="13"/>
      <c r="P24" s="15"/>
      <c r="Q24" s="16">
        <f t="shared" si="2"/>
        <v>0</v>
      </c>
      <c r="R24" s="11">
        <v>14</v>
      </c>
      <c r="S24" s="1"/>
      <c r="T24" s="1"/>
      <c r="U24" s="1"/>
      <c r="V24" s="1"/>
      <c r="W24" s="1"/>
    </row>
    <row r="25" spans="1:23" ht="17.25" hidden="1">
      <c r="A25" s="11">
        <f t="shared" si="0"/>
        <v>15</v>
      </c>
      <c r="B25" s="12"/>
      <c r="C25" s="13"/>
      <c r="D25" s="14"/>
      <c r="E25" s="13"/>
      <c r="F25" s="14"/>
      <c r="G25" s="13"/>
      <c r="H25" s="14"/>
      <c r="I25" s="13"/>
      <c r="J25" s="14"/>
      <c r="K25" s="13"/>
      <c r="L25" s="14"/>
      <c r="M25" s="13"/>
      <c r="N25" s="14"/>
      <c r="O25" s="13"/>
      <c r="P25" s="15"/>
      <c r="Q25" s="16">
        <f t="shared" si="2"/>
        <v>0</v>
      </c>
      <c r="R25" s="11">
        <v>15</v>
      </c>
      <c r="S25" s="1"/>
      <c r="T25" s="1"/>
      <c r="U25" s="1"/>
      <c r="V25" s="1"/>
      <c r="W25" s="1"/>
    </row>
    <row r="26" spans="1:23" ht="17.25" hidden="1">
      <c r="A26" s="11">
        <f t="shared" si="0"/>
        <v>16</v>
      </c>
      <c r="B26" s="12"/>
      <c r="C26" s="13"/>
      <c r="D26" s="14"/>
      <c r="E26" s="13"/>
      <c r="F26" s="14"/>
      <c r="G26" s="13"/>
      <c r="H26" s="14"/>
      <c r="I26" s="13"/>
      <c r="J26" s="14"/>
      <c r="K26" s="13"/>
      <c r="L26" s="14"/>
      <c r="M26" s="13"/>
      <c r="N26" s="14"/>
      <c r="O26" s="13"/>
      <c r="P26" s="15"/>
      <c r="Q26" s="16">
        <f t="shared" si="2"/>
        <v>0</v>
      </c>
      <c r="R26" s="11">
        <v>16</v>
      </c>
      <c r="S26" s="1"/>
      <c r="T26" s="1"/>
      <c r="U26" s="1"/>
      <c r="V26" s="1"/>
      <c r="W26" s="1"/>
    </row>
    <row r="27" spans="1:23" ht="17.25" hidden="1">
      <c r="A27" s="2"/>
      <c r="B27" s="1"/>
      <c r="C27" s="2">
        <f>SUM(C11:C26)</f>
        <v>1587</v>
      </c>
      <c r="D27" s="19">
        <f>SUM(D11:D26)</f>
        <v>23</v>
      </c>
      <c r="E27" s="2">
        <f>SUM(E11:E26)</f>
        <v>1522</v>
      </c>
      <c r="F27" s="19">
        <f>SUM(F11:F26)</f>
        <v>23</v>
      </c>
      <c r="G27" s="2"/>
      <c r="H27" s="19">
        <f>SUM(H11:H26)</f>
        <v>23</v>
      </c>
      <c r="I27" s="2"/>
      <c r="J27" s="19">
        <f>SUM(J11:J26)</f>
        <v>23</v>
      </c>
      <c r="K27" s="2"/>
      <c r="L27" s="19">
        <f>SUM(L11:L26)</f>
        <v>23</v>
      </c>
      <c r="M27" s="18"/>
      <c r="N27" s="19">
        <f>SUM(N11:N26)</f>
        <v>23</v>
      </c>
      <c r="O27" s="2"/>
      <c r="P27" s="19">
        <f>SUM(P11:P26)</f>
        <v>29.900000000000002</v>
      </c>
      <c r="Q27" s="19">
        <f>SUM(Q11:Q26)</f>
        <v>167.89999999999998</v>
      </c>
      <c r="R27" s="1"/>
      <c r="S27" s="1"/>
      <c r="T27" s="1"/>
      <c r="U27" s="1"/>
      <c r="V27" s="1"/>
      <c r="W27" s="1"/>
    </row>
    <row r="28" spans="1:23" hidden="1"/>
  </sheetData>
  <sortState ref="B11:Q21">
    <sortCondition descending="1" ref="Q11:Q21"/>
  </sortState>
  <mergeCells count="22">
    <mergeCell ref="R8:R9"/>
    <mergeCell ref="O8:P9"/>
    <mergeCell ref="A10:B10"/>
    <mergeCell ref="O7:P7"/>
    <mergeCell ref="K7:L7"/>
    <mergeCell ref="M7:N7"/>
    <mergeCell ref="A8:A9"/>
    <mergeCell ref="B8:B9"/>
    <mergeCell ref="C8:D9"/>
    <mergeCell ref="A1:Q1"/>
    <mergeCell ref="A2:Q2"/>
    <mergeCell ref="A4:Q4"/>
    <mergeCell ref="M8:N9"/>
    <mergeCell ref="C7:D7"/>
    <mergeCell ref="E7:F7"/>
    <mergeCell ref="G7:H7"/>
    <mergeCell ref="I7:J7"/>
    <mergeCell ref="E8:F9"/>
    <mergeCell ref="G8:H9"/>
    <mergeCell ref="I8:J9"/>
    <mergeCell ref="K8:L9"/>
    <mergeCell ref="O6:P6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2"/>
  <sheetViews>
    <sheetView zoomScale="70" zoomScaleNormal="70" workbookViewId="0">
      <selection activeCell="K11" sqref="K11"/>
    </sheetView>
  </sheetViews>
  <sheetFormatPr baseColWidth="10" defaultRowHeight="12.75"/>
  <cols>
    <col min="1" max="1" width="56.5703125" style="22" bestFit="1" customWidth="1"/>
    <col min="2" max="4" width="7.7109375" style="22" customWidth="1"/>
    <col min="5" max="5" width="10" style="22" bestFit="1" customWidth="1"/>
    <col min="6" max="6" width="7.7109375" style="22" customWidth="1"/>
    <col min="7" max="7" width="28.42578125" style="22" bestFit="1" customWidth="1"/>
    <col min="8" max="16384" width="11.42578125" style="22"/>
  </cols>
  <sheetData>
    <row r="1" spans="1:9" ht="27.75">
      <c r="A1" s="122" t="s">
        <v>18</v>
      </c>
      <c r="B1" s="122"/>
      <c r="C1" s="122"/>
      <c r="D1" s="122"/>
      <c r="E1" s="122"/>
      <c r="F1" s="122"/>
      <c r="G1" s="122"/>
      <c r="H1" s="23"/>
      <c r="I1" s="23"/>
    </row>
    <row r="2" spans="1:9" ht="20.25">
      <c r="A2" s="123" t="s">
        <v>19</v>
      </c>
      <c r="B2" s="123"/>
      <c r="C2" s="123"/>
      <c r="D2" s="123"/>
      <c r="E2" s="123"/>
      <c r="F2" s="123"/>
      <c r="G2" s="123"/>
    </row>
    <row r="3" spans="1:9" ht="21" thickBot="1">
      <c r="A3" s="124" t="s">
        <v>20</v>
      </c>
      <c r="B3" s="124"/>
      <c r="C3" s="124"/>
      <c r="D3" s="124"/>
      <c r="E3" s="124"/>
      <c r="F3" s="124"/>
      <c r="G3" s="124"/>
    </row>
    <row r="4" spans="1:9" ht="24" thickBot="1">
      <c r="A4" s="125" t="s">
        <v>0</v>
      </c>
      <c r="B4" s="126"/>
      <c r="C4" s="126"/>
      <c r="D4" s="126"/>
      <c r="E4" s="126"/>
      <c r="F4" s="126"/>
      <c r="G4" s="127"/>
      <c r="I4" s="23"/>
    </row>
    <row r="5" spans="1:9" ht="19.5">
      <c r="A5" s="128" t="s">
        <v>21</v>
      </c>
      <c r="B5" s="128"/>
      <c r="C5" s="128"/>
      <c r="D5" s="128"/>
      <c r="E5" s="128"/>
      <c r="F5" s="128"/>
      <c r="G5" s="128"/>
      <c r="I5" s="23"/>
    </row>
    <row r="6" spans="1:9" ht="20.25" thickBot="1">
      <c r="A6" s="129" t="s">
        <v>22</v>
      </c>
      <c r="B6" s="129"/>
      <c r="C6" s="129"/>
      <c r="D6" s="129"/>
      <c r="E6" s="129"/>
      <c r="F6" s="129"/>
      <c r="G6" s="129"/>
      <c r="I6" s="23"/>
    </row>
    <row r="7" spans="1:9" s="30" customFormat="1" ht="27" thickBot="1">
      <c r="A7" s="25" t="s">
        <v>53</v>
      </c>
      <c r="B7" s="26" t="s">
        <v>10</v>
      </c>
      <c r="C7" s="26" t="s">
        <v>11</v>
      </c>
      <c r="D7" s="26" t="s">
        <v>12</v>
      </c>
      <c r="E7" s="27" t="s">
        <v>13</v>
      </c>
      <c r="F7" s="28" t="s">
        <v>16</v>
      </c>
      <c r="G7" s="24" t="s">
        <v>17</v>
      </c>
      <c r="H7" s="29"/>
      <c r="I7" s="29"/>
    </row>
    <row r="8" spans="1:9" s="36" customFormat="1" ht="23.25" customHeight="1">
      <c r="A8" s="31" t="s">
        <v>49</v>
      </c>
      <c r="B8" s="32">
        <v>21</v>
      </c>
      <c r="C8" s="33">
        <v>44</v>
      </c>
      <c r="D8" s="33">
        <v>42</v>
      </c>
      <c r="E8" s="34">
        <f>SUM(C8:D8)</f>
        <v>86</v>
      </c>
      <c r="F8" s="35">
        <f>(E8-B8)</f>
        <v>65</v>
      </c>
      <c r="G8" s="119">
        <f>SUM(F8:F11)</f>
        <v>292</v>
      </c>
    </row>
    <row r="9" spans="1:9" s="36" customFormat="1" ht="23.25">
      <c r="A9" s="37" t="s">
        <v>48</v>
      </c>
      <c r="B9" s="38">
        <v>13</v>
      </c>
      <c r="C9" s="39">
        <v>42</v>
      </c>
      <c r="D9" s="39">
        <v>45</v>
      </c>
      <c r="E9" s="40">
        <f>SUM(C9:D9)</f>
        <v>87</v>
      </c>
      <c r="F9" s="41">
        <f>(E9-B9)</f>
        <v>74</v>
      </c>
      <c r="G9" s="120"/>
    </row>
    <row r="10" spans="1:9" s="36" customFormat="1" ht="23.25">
      <c r="A10" s="37" t="s">
        <v>51</v>
      </c>
      <c r="B10" s="38">
        <v>12</v>
      </c>
      <c r="C10" s="39">
        <v>41</v>
      </c>
      <c r="D10" s="39">
        <v>46</v>
      </c>
      <c r="E10" s="40">
        <f>SUM(C10:D10)</f>
        <v>87</v>
      </c>
      <c r="F10" s="41">
        <f>(E10-B10)</f>
        <v>75</v>
      </c>
      <c r="G10" s="120"/>
    </row>
    <row r="11" spans="1:9" s="36" customFormat="1" ht="23.25">
      <c r="A11" s="37" t="s">
        <v>52</v>
      </c>
      <c r="B11" s="38">
        <v>20</v>
      </c>
      <c r="C11" s="39">
        <v>50</v>
      </c>
      <c r="D11" s="39">
        <v>48</v>
      </c>
      <c r="E11" s="40">
        <f>SUM(C11:D11)</f>
        <v>98</v>
      </c>
      <c r="F11" s="41">
        <f>(E11-B11)</f>
        <v>78</v>
      </c>
      <c r="G11" s="120"/>
    </row>
    <row r="12" spans="1:9" s="36" customFormat="1" ht="24" thickBot="1">
      <c r="A12" s="42" t="s">
        <v>50</v>
      </c>
      <c r="B12" s="43">
        <v>7</v>
      </c>
      <c r="C12" s="51" t="s">
        <v>73</v>
      </c>
      <c r="D12" s="51" t="s">
        <v>73</v>
      </c>
      <c r="E12" s="52" t="s">
        <v>73</v>
      </c>
      <c r="F12" s="46" t="s">
        <v>73</v>
      </c>
      <c r="G12" s="121"/>
    </row>
    <row r="13" spans="1:9" ht="13.5" thickBot="1"/>
    <row r="14" spans="1:9" ht="27" thickBot="1">
      <c r="A14" s="25" t="s">
        <v>54</v>
      </c>
      <c r="B14" s="26" t="s">
        <v>10</v>
      </c>
      <c r="C14" s="26" t="s">
        <v>11</v>
      </c>
      <c r="D14" s="26" t="s">
        <v>12</v>
      </c>
      <c r="E14" s="27" t="s">
        <v>13</v>
      </c>
      <c r="F14" s="28" t="s">
        <v>16</v>
      </c>
      <c r="G14" s="24" t="s">
        <v>17</v>
      </c>
    </row>
    <row r="15" spans="1:9" ht="23.25">
      <c r="A15" s="31" t="s">
        <v>61</v>
      </c>
      <c r="B15" s="32">
        <v>1</v>
      </c>
      <c r="C15" s="33">
        <v>34</v>
      </c>
      <c r="D15" s="33">
        <v>37</v>
      </c>
      <c r="E15" s="34">
        <f>SUM(C15:D15)</f>
        <v>71</v>
      </c>
      <c r="F15" s="35">
        <f>(E15-B15)</f>
        <v>70</v>
      </c>
      <c r="G15" s="119">
        <f>SUM(F15:F18)</f>
        <v>308</v>
      </c>
    </row>
    <row r="16" spans="1:9" ht="23.25">
      <c r="A16" s="37" t="s">
        <v>64</v>
      </c>
      <c r="B16" s="38">
        <v>17</v>
      </c>
      <c r="C16" s="39">
        <v>48</v>
      </c>
      <c r="D16" s="39">
        <v>47</v>
      </c>
      <c r="E16" s="40">
        <f>SUM(C16:D16)</f>
        <v>95</v>
      </c>
      <c r="F16" s="41">
        <f>(E16-B16)</f>
        <v>78</v>
      </c>
      <c r="G16" s="120"/>
    </row>
    <row r="17" spans="1:9" ht="23.25">
      <c r="A17" s="37" t="s">
        <v>66</v>
      </c>
      <c r="B17" s="38">
        <v>10</v>
      </c>
      <c r="C17" s="39">
        <v>48</v>
      </c>
      <c r="D17" s="39">
        <v>41</v>
      </c>
      <c r="E17" s="40">
        <f>SUM(C17:D17)</f>
        <v>89</v>
      </c>
      <c r="F17" s="41">
        <f>(E17-B17)</f>
        <v>79</v>
      </c>
      <c r="G17" s="120"/>
    </row>
    <row r="18" spans="1:9" ht="23.25">
      <c r="A18" s="37" t="s">
        <v>63</v>
      </c>
      <c r="B18" s="38">
        <v>7</v>
      </c>
      <c r="C18" s="39">
        <v>43</v>
      </c>
      <c r="D18" s="39">
        <v>45</v>
      </c>
      <c r="E18" s="40">
        <f>SUM(C18:D18)</f>
        <v>88</v>
      </c>
      <c r="F18" s="41">
        <f>(E18-B18)</f>
        <v>81</v>
      </c>
      <c r="G18" s="120"/>
    </row>
    <row r="19" spans="1:9" ht="24" thickBot="1">
      <c r="A19" s="42" t="s">
        <v>62</v>
      </c>
      <c r="B19" s="43">
        <v>11</v>
      </c>
      <c r="C19" s="44">
        <v>45</v>
      </c>
      <c r="D19" s="44">
        <v>53</v>
      </c>
      <c r="E19" s="45">
        <f>SUM(C19:D19)</f>
        <v>98</v>
      </c>
      <c r="F19" s="47">
        <f>(E19-B19)</f>
        <v>87</v>
      </c>
      <c r="G19" s="121"/>
    </row>
    <row r="20" spans="1:9" ht="13.5" thickBot="1"/>
    <row r="21" spans="1:9" s="30" customFormat="1" ht="27" thickBot="1">
      <c r="A21" s="25" t="s">
        <v>9</v>
      </c>
      <c r="B21" s="26" t="s">
        <v>10</v>
      </c>
      <c r="C21" s="26" t="s">
        <v>11</v>
      </c>
      <c r="D21" s="26" t="s">
        <v>12</v>
      </c>
      <c r="E21" s="27" t="s">
        <v>13</v>
      </c>
      <c r="F21" s="28" t="s">
        <v>16</v>
      </c>
      <c r="G21" s="24" t="s">
        <v>17</v>
      </c>
      <c r="H21" s="29"/>
      <c r="I21" s="29"/>
    </row>
    <row r="22" spans="1:9" s="36" customFormat="1" ht="23.25" customHeight="1">
      <c r="A22" s="31" t="s">
        <v>31</v>
      </c>
      <c r="B22" s="32">
        <v>10</v>
      </c>
      <c r="C22" s="33">
        <v>40</v>
      </c>
      <c r="D22" s="33">
        <v>42</v>
      </c>
      <c r="E22" s="34">
        <f>SUM(C22:D22)</f>
        <v>82</v>
      </c>
      <c r="F22" s="35">
        <f>(E22-B22)</f>
        <v>72</v>
      </c>
      <c r="G22" s="119">
        <f>SUM(F22:F25)</f>
        <v>310</v>
      </c>
    </row>
    <row r="23" spans="1:9" s="36" customFormat="1" ht="23.25">
      <c r="A23" s="37" t="s">
        <v>30</v>
      </c>
      <c r="B23" s="38">
        <v>9</v>
      </c>
      <c r="C23" s="39">
        <v>41</v>
      </c>
      <c r="D23" s="39">
        <v>42</v>
      </c>
      <c r="E23" s="40">
        <f>SUM(C23:D23)</f>
        <v>83</v>
      </c>
      <c r="F23" s="41">
        <f>(E23-B23)</f>
        <v>74</v>
      </c>
      <c r="G23" s="120"/>
    </row>
    <row r="24" spans="1:9" s="36" customFormat="1" ht="23.25">
      <c r="A24" s="37" t="s">
        <v>28</v>
      </c>
      <c r="B24" s="38">
        <v>1</v>
      </c>
      <c r="C24" s="39">
        <v>39</v>
      </c>
      <c r="D24" s="39">
        <v>41</v>
      </c>
      <c r="E24" s="40">
        <f>SUM(C24:D24)</f>
        <v>80</v>
      </c>
      <c r="F24" s="41">
        <f>(E24-B24)</f>
        <v>79</v>
      </c>
      <c r="G24" s="120"/>
    </row>
    <row r="25" spans="1:9" s="36" customFormat="1" ht="23.25">
      <c r="A25" s="37" t="s">
        <v>29</v>
      </c>
      <c r="B25" s="38">
        <v>5</v>
      </c>
      <c r="C25" s="39">
        <v>42</v>
      </c>
      <c r="D25" s="39">
        <v>48</v>
      </c>
      <c r="E25" s="40">
        <f>SUM(C25:D25)</f>
        <v>90</v>
      </c>
      <c r="F25" s="41">
        <f>(E25-B25)</f>
        <v>85</v>
      </c>
      <c r="G25" s="120"/>
    </row>
    <row r="26" spans="1:9" s="36" customFormat="1" ht="24" thickBot="1">
      <c r="A26" s="42"/>
      <c r="B26" s="43"/>
      <c r="C26" s="44"/>
      <c r="D26" s="44"/>
      <c r="E26" s="45"/>
      <c r="F26" s="46"/>
      <c r="G26" s="121"/>
    </row>
    <row r="28" spans="1:9" ht="27.75">
      <c r="A28" s="122" t="s">
        <v>18</v>
      </c>
      <c r="B28" s="122"/>
      <c r="C28" s="122"/>
      <c r="D28" s="122"/>
      <c r="E28" s="122"/>
      <c r="F28" s="122"/>
      <c r="G28" s="122"/>
      <c r="H28" s="23"/>
      <c r="I28" s="23"/>
    </row>
    <row r="29" spans="1:9" ht="20.25">
      <c r="A29" s="123" t="s">
        <v>19</v>
      </c>
      <c r="B29" s="123"/>
      <c r="C29" s="123"/>
      <c r="D29" s="123"/>
      <c r="E29" s="123"/>
      <c r="F29" s="123"/>
      <c r="G29" s="123"/>
    </row>
    <row r="30" spans="1:9" ht="21" thickBot="1">
      <c r="A30" s="124" t="s">
        <v>20</v>
      </c>
      <c r="B30" s="124"/>
      <c r="C30" s="124"/>
      <c r="D30" s="124"/>
      <c r="E30" s="124"/>
      <c r="F30" s="124"/>
      <c r="G30" s="124"/>
    </row>
    <row r="31" spans="1:9" ht="24" thickBot="1">
      <c r="A31" s="125" t="s">
        <v>0</v>
      </c>
      <c r="B31" s="126"/>
      <c r="C31" s="126"/>
      <c r="D31" s="126"/>
      <c r="E31" s="126"/>
      <c r="F31" s="126"/>
      <c r="G31" s="127"/>
      <c r="I31" s="23"/>
    </row>
    <row r="32" spans="1:9" ht="19.5">
      <c r="A32" s="128" t="s">
        <v>21</v>
      </c>
      <c r="B32" s="128"/>
      <c r="C32" s="128"/>
      <c r="D32" s="128"/>
      <c r="E32" s="128"/>
      <c r="F32" s="128"/>
      <c r="G32" s="128"/>
      <c r="I32" s="23"/>
    </row>
    <row r="33" spans="1:9" ht="20.25" thickBot="1">
      <c r="A33" s="129" t="s">
        <v>22</v>
      </c>
      <c r="B33" s="129"/>
      <c r="C33" s="129"/>
      <c r="D33" s="129"/>
      <c r="E33" s="129"/>
      <c r="F33" s="129"/>
      <c r="G33" s="129"/>
      <c r="I33" s="23"/>
    </row>
    <row r="34" spans="1:9" s="30" customFormat="1" ht="27" thickBot="1">
      <c r="A34" s="25" t="s">
        <v>37</v>
      </c>
      <c r="B34" s="26" t="s">
        <v>10</v>
      </c>
      <c r="C34" s="26" t="s">
        <v>11</v>
      </c>
      <c r="D34" s="26" t="s">
        <v>12</v>
      </c>
      <c r="E34" s="27" t="s">
        <v>13</v>
      </c>
      <c r="F34" s="28" t="s">
        <v>16</v>
      </c>
      <c r="G34" s="24" t="s">
        <v>17</v>
      </c>
      <c r="H34" s="29"/>
      <c r="I34" s="29"/>
    </row>
    <row r="35" spans="1:9" s="36" customFormat="1" ht="23.25" customHeight="1">
      <c r="A35" s="31" t="s">
        <v>36</v>
      </c>
      <c r="B35" s="32">
        <v>6</v>
      </c>
      <c r="C35" s="33">
        <v>42</v>
      </c>
      <c r="D35" s="33">
        <v>45</v>
      </c>
      <c r="E35" s="34">
        <f>SUM(C35:D35)</f>
        <v>87</v>
      </c>
      <c r="F35" s="35">
        <f>(E35-B35)</f>
        <v>81</v>
      </c>
      <c r="G35" s="119">
        <f>SUM(F35:F38)</f>
        <v>336</v>
      </c>
    </row>
    <row r="36" spans="1:9" s="36" customFormat="1" ht="23.25">
      <c r="A36" s="37" t="s">
        <v>34</v>
      </c>
      <c r="B36" s="38">
        <v>5</v>
      </c>
      <c r="C36" s="39">
        <v>40</v>
      </c>
      <c r="D36" s="39">
        <v>48</v>
      </c>
      <c r="E36" s="40">
        <f>SUM(C36:D36)</f>
        <v>88</v>
      </c>
      <c r="F36" s="41">
        <f>(E36-B36)</f>
        <v>83</v>
      </c>
      <c r="G36" s="120"/>
    </row>
    <row r="37" spans="1:9" s="36" customFormat="1" ht="23.25">
      <c r="A37" s="37" t="s">
        <v>32</v>
      </c>
      <c r="B37" s="38">
        <v>16</v>
      </c>
      <c r="C37" s="39">
        <v>49</v>
      </c>
      <c r="D37" s="39">
        <v>51</v>
      </c>
      <c r="E37" s="40">
        <f>SUM(C37:D37)</f>
        <v>100</v>
      </c>
      <c r="F37" s="41">
        <f>(E37-B37)</f>
        <v>84</v>
      </c>
      <c r="G37" s="120"/>
    </row>
    <row r="38" spans="1:9" s="36" customFormat="1" ht="23.25">
      <c r="A38" s="37" t="s">
        <v>33</v>
      </c>
      <c r="B38" s="38">
        <v>10</v>
      </c>
      <c r="C38" s="39">
        <v>50</v>
      </c>
      <c r="D38" s="39">
        <v>48</v>
      </c>
      <c r="E38" s="40">
        <f>SUM(C38:D38)</f>
        <v>98</v>
      </c>
      <c r="F38" s="41">
        <f>(E38-B38)</f>
        <v>88</v>
      </c>
      <c r="G38" s="120"/>
    </row>
    <row r="39" spans="1:9" s="36" customFormat="1" ht="24" thickBot="1">
      <c r="A39" s="42" t="s">
        <v>35</v>
      </c>
      <c r="B39" s="43">
        <v>17</v>
      </c>
      <c r="C39" s="44" t="s">
        <v>16</v>
      </c>
      <c r="D39" s="44" t="s">
        <v>71</v>
      </c>
      <c r="E39" s="45" t="s">
        <v>72</v>
      </c>
      <c r="F39" s="46" t="s">
        <v>73</v>
      </c>
      <c r="G39" s="121"/>
    </row>
    <row r="40" spans="1:9" ht="20.25" thickBot="1">
      <c r="A40" s="48"/>
      <c r="B40" s="48"/>
      <c r="C40" s="48"/>
      <c r="D40" s="48"/>
      <c r="E40" s="48"/>
      <c r="F40" s="48"/>
      <c r="G40" s="48"/>
      <c r="I40" s="23"/>
    </row>
    <row r="41" spans="1:9" s="30" customFormat="1" ht="27" thickBot="1">
      <c r="A41" s="25" t="s">
        <v>60</v>
      </c>
      <c r="B41" s="26" t="s">
        <v>10</v>
      </c>
      <c r="C41" s="26" t="s">
        <v>11</v>
      </c>
      <c r="D41" s="26" t="s">
        <v>12</v>
      </c>
      <c r="E41" s="27" t="s">
        <v>13</v>
      </c>
      <c r="F41" s="28" t="s">
        <v>16</v>
      </c>
      <c r="G41" s="24" t="s">
        <v>17</v>
      </c>
      <c r="H41" s="29"/>
      <c r="I41" s="29"/>
    </row>
    <row r="42" spans="1:9" s="36" customFormat="1" ht="23.25" customHeight="1">
      <c r="A42" s="31" t="s">
        <v>68</v>
      </c>
      <c r="B42" s="32">
        <v>2</v>
      </c>
      <c r="C42" s="33">
        <v>37</v>
      </c>
      <c r="D42" s="33">
        <v>39</v>
      </c>
      <c r="E42" s="34">
        <f>SUM(C42:D42)</f>
        <v>76</v>
      </c>
      <c r="F42" s="35">
        <f>(E42-B42)</f>
        <v>74</v>
      </c>
      <c r="G42" s="119">
        <f>SUM(F42:F45)</f>
        <v>341</v>
      </c>
    </row>
    <row r="43" spans="1:9" s="36" customFormat="1" ht="23.25">
      <c r="A43" s="37" t="s">
        <v>69</v>
      </c>
      <c r="B43" s="38">
        <v>5</v>
      </c>
      <c r="C43" s="39">
        <v>39</v>
      </c>
      <c r="D43" s="39">
        <v>42</v>
      </c>
      <c r="E43" s="40">
        <f>SUM(C43:D43)</f>
        <v>81</v>
      </c>
      <c r="F43" s="41">
        <f>(E43-B43)</f>
        <v>76</v>
      </c>
      <c r="G43" s="120"/>
    </row>
    <row r="44" spans="1:9" s="36" customFormat="1" ht="23.25">
      <c r="A44" s="37" t="s">
        <v>67</v>
      </c>
      <c r="B44" s="38">
        <v>13</v>
      </c>
      <c r="C44" s="39">
        <v>50</v>
      </c>
      <c r="D44" s="39">
        <v>58</v>
      </c>
      <c r="E44" s="40">
        <f>SUM(C44:D44)</f>
        <v>108</v>
      </c>
      <c r="F44" s="41">
        <f>(E44-B44)</f>
        <v>95</v>
      </c>
      <c r="G44" s="120"/>
    </row>
    <row r="45" spans="1:9" s="36" customFormat="1" ht="23.25">
      <c r="A45" s="37" t="s">
        <v>70</v>
      </c>
      <c r="B45" s="38">
        <v>10</v>
      </c>
      <c r="C45" s="39">
        <v>54</v>
      </c>
      <c r="D45" s="39">
        <v>52</v>
      </c>
      <c r="E45" s="40">
        <f>SUM(C45:D45)</f>
        <v>106</v>
      </c>
      <c r="F45" s="41">
        <f>(E45-B45)</f>
        <v>96</v>
      </c>
      <c r="G45" s="120"/>
    </row>
    <row r="46" spans="1:9" s="36" customFormat="1" ht="24" thickBot="1">
      <c r="A46" s="42"/>
      <c r="B46" s="43"/>
      <c r="C46" s="44"/>
      <c r="D46" s="44"/>
      <c r="E46" s="45"/>
      <c r="F46" s="46"/>
      <c r="G46" s="121"/>
    </row>
    <row r="47" spans="1:9" ht="13.5" thickBot="1"/>
    <row r="48" spans="1:9" s="30" customFormat="1" ht="27" thickBot="1">
      <c r="A48" s="25" t="s">
        <v>14</v>
      </c>
      <c r="B48" s="26" t="s">
        <v>10</v>
      </c>
      <c r="C48" s="26" t="s">
        <v>11</v>
      </c>
      <c r="D48" s="26" t="s">
        <v>12</v>
      </c>
      <c r="E48" s="27" t="s">
        <v>13</v>
      </c>
      <c r="F48" s="28" t="s">
        <v>16</v>
      </c>
      <c r="G48" s="24" t="s">
        <v>17</v>
      </c>
      <c r="H48" s="29"/>
      <c r="I48" s="29"/>
    </row>
    <row r="49" spans="1:9" s="36" customFormat="1" ht="23.25" customHeight="1">
      <c r="A49" s="31" t="s">
        <v>43</v>
      </c>
      <c r="B49" s="32">
        <v>4</v>
      </c>
      <c r="C49" s="33">
        <v>41</v>
      </c>
      <c r="D49" s="33">
        <v>42</v>
      </c>
      <c r="E49" s="34">
        <f>SUM(C49:D49)</f>
        <v>83</v>
      </c>
      <c r="F49" s="35">
        <f>(E49-B49)</f>
        <v>79</v>
      </c>
      <c r="G49" s="119">
        <f>SUM(F49:F52)</f>
        <v>342</v>
      </c>
    </row>
    <row r="50" spans="1:9" s="36" customFormat="1" ht="23.25">
      <c r="A50" s="37" t="s">
        <v>44</v>
      </c>
      <c r="B50" s="38">
        <v>4</v>
      </c>
      <c r="C50" s="39">
        <v>42</v>
      </c>
      <c r="D50" s="39">
        <v>45</v>
      </c>
      <c r="E50" s="40">
        <f>SUM(C50:D50)</f>
        <v>87</v>
      </c>
      <c r="F50" s="41">
        <f>(E50-B50)</f>
        <v>83</v>
      </c>
      <c r="G50" s="120"/>
    </row>
    <row r="51" spans="1:9" s="36" customFormat="1" ht="23.25">
      <c r="A51" s="37" t="s">
        <v>46</v>
      </c>
      <c r="B51" s="38">
        <v>23</v>
      </c>
      <c r="C51" s="39">
        <v>56</v>
      </c>
      <c r="D51" s="39">
        <v>50</v>
      </c>
      <c r="E51" s="40">
        <f>SUM(C51:D51)</f>
        <v>106</v>
      </c>
      <c r="F51" s="41">
        <f>(E51-B51)</f>
        <v>83</v>
      </c>
      <c r="G51" s="120"/>
    </row>
    <row r="52" spans="1:9" s="36" customFormat="1" ht="23.25">
      <c r="A52" s="37" t="s">
        <v>45</v>
      </c>
      <c r="B52" s="38">
        <v>17</v>
      </c>
      <c r="C52" s="39">
        <v>56</v>
      </c>
      <c r="D52" s="39">
        <v>58</v>
      </c>
      <c r="E52" s="40">
        <f>SUM(C52:D52)</f>
        <v>114</v>
      </c>
      <c r="F52" s="41">
        <f>(E52-B52)</f>
        <v>97</v>
      </c>
      <c r="G52" s="120"/>
    </row>
    <row r="53" spans="1:9" s="36" customFormat="1" ht="24" thickBot="1">
      <c r="A53" s="42" t="s">
        <v>47</v>
      </c>
      <c r="B53" s="43">
        <v>12</v>
      </c>
      <c r="C53" s="44" t="s">
        <v>16</v>
      </c>
      <c r="D53" s="44" t="s">
        <v>71</v>
      </c>
      <c r="E53" s="45" t="s">
        <v>72</v>
      </c>
      <c r="F53" s="47" t="s">
        <v>73</v>
      </c>
      <c r="G53" s="121"/>
    </row>
    <row r="54" spans="1:9" ht="27.75">
      <c r="A54" s="122" t="s">
        <v>18</v>
      </c>
      <c r="B54" s="122"/>
      <c r="C54" s="122"/>
      <c r="D54" s="122"/>
      <c r="E54" s="122"/>
      <c r="F54" s="122"/>
      <c r="G54" s="122"/>
      <c r="H54" s="23"/>
      <c r="I54" s="23"/>
    </row>
    <row r="55" spans="1:9" ht="20.25">
      <c r="A55" s="123" t="s">
        <v>19</v>
      </c>
      <c r="B55" s="123"/>
      <c r="C55" s="123"/>
      <c r="D55" s="123"/>
      <c r="E55" s="123"/>
      <c r="F55" s="123"/>
      <c r="G55" s="123"/>
    </row>
    <row r="56" spans="1:9" ht="21" thickBot="1">
      <c r="A56" s="124" t="s">
        <v>20</v>
      </c>
      <c r="B56" s="124"/>
      <c r="C56" s="124"/>
      <c r="D56" s="124"/>
      <c r="E56" s="124"/>
      <c r="F56" s="124"/>
      <c r="G56" s="124"/>
    </row>
    <row r="57" spans="1:9" ht="24" thickBot="1">
      <c r="A57" s="125" t="s">
        <v>0</v>
      </c>
      <c r="B57" s="126"/>
      <c r="C57" s="126"/>
      <c r="D57" s="126"/>
      <c r="E57" s="126"/>
      <c r="F57" s="126"/>
      <c r="G57" s="127"/>
      <c r="I57" s="23"/>
    </row>
    <row r="58" spans="1:9" ht="19.5">
      <c r="A58" s="128" t="s">
        <v>21</v>
      </c>
      <c r="B58" s="128"/>
      <c r="C58" s="128"/>
      <c r="D58" s="128"/>
      <c r="E58" s="128"/>
      <c r="F58" s="128"/>
      <c r="G58" s="128"/>
      <c r="I58" s="23"/>
    </row>
    <row r="59" spans="1:9" ht="20.25" thickBot="1">
      <c r="A59" s="129" t="s">
        <v>22</v>
      </c>
      <c r="B59" s="129"/>
      <c r="C59" s="129"/>
      <c r="D59" s="129"/>
      <c r="E59" s="129"/>
      <c r="F59" s="129"/>
      <c r="G59" s="129"/>
      <c r="I59" s="23"/>
    </row>
    <row r="60" spans="1:9" s="30" customFormat="1" ht="27" thickBot="1">
      <c r="A60" s="25" t="s">
        <v>74</v>
      </c>
      <c r="B60" s="26" t="s">
        <v>10</v>
      </c>
      <c r="C60" s="26" t="s">
        <v>11</v>
      </c>
      <c r="D60" s="26" t="s">
        <v>12</v>
      </c>
      <c r="E60" s="27" t="s">
        <v>13</v>
      </c>
      <c r="F60" s="28" t="s">
        <v>16</v>
      </c>
      <c r="G60" s="24" t="s">
        <v>17</v>
      </c>
      <c r="H60" s="29"/>
      <c r="I60" s="29"/>
    </row>
    <row r="61" spans="1:9" s="36" customFormat="1" ht="23.25" customHeight="1">
      <c r="A61" s="31" t="s">
        <v>75</v>
      </c>
      <c r="B61" s="32">
        <v>14</v>
      </c>
      <c r="C61" s="33">
        <v>45</v>
      </c>
      <c r="D61" s="33">
        <v>45</v>
      </c>
      <c r="E61" s="34">
        <f>SUM(C61:D61)</f>
        <v>90</v>
      </c>
      <c r="F61" s="35">
        <f>(E61-B61)</f>
        <v>76</v>
      </c>
      <c r="G61" s="116"/>
    </row>
    <row r="62" spans="1:9" s="36" customFormat="1" ht="23.25">
      <c r="A62" s="37" t="s">
        <v>79</v>
      </c>
      <c r="B62" s="38">
        <v>3</v>
      </c>
      <c r="C62" s="39">
        <v>35</v>
      </c>
      <c r="D62" s="39">
        <v>39</v>
      </c>
      <c r="E62" s="40">
        <f>SUM(C62:D62)</f>
        <v>74</v>
      </c>
      <c r="F62" s="41">
        <f>(E62-B62)</f>
        <v>71</v>
      </c>
      <c r="G62" s="117"/>
    </row>
    <row r="63" spans="1:9" s="36" customFormat="1" ht="23.25">
      <c r="A63" s="37" t="s">
        <v>76</v>
      </c>
      <c r="B63" s="38">
        <v>14</v>
      </c>
      <c r="C63" s="39"/>
      <c r="D63" s="39"/>
      <c r="E63" s="40">
        <f>SUM(C63:D63)</f>
        <v>0</v>
      </c>
      <c r="F63" s="41">
        <f>(E63-B63)</f>
        <v>-14</v>
      </c>
      <c r="G63" s="117"/>
    </row>
    <row r="64" spans="1:9" s="36" customFormat="1" ht="23.25">
      <c r="A64" s="37" t="s">
        <v>77</v>
      </c>
      <c r="B64" s="38">
        <v>2</v>
      </c>
      <c r="C64" s="49" t="s">
        <v>73</v>
      </c>
      <c r="D64" s="49" t="s">
        <v>73</v>
      </c>
      <c r="E64" s="50" t="s">
        <v>73</v>
      </c>
      <c r="F64" s="41" t="s">
        <v>73</v>
      </c>
      <c r="G64" s="117"/>
    </row>
    <row r="65" spans="1:7" s="36" customFormat="1" ht="24" thickBot="1">
      <c r="A65" s="42" t="s">
        <v>78</v>
      </c>
      <c r="B65" s="43"/>
      <c r="C65" s="51" t="s">
        <v>73</v>
      </c>
      <c r="D65" s="51" t="s">
        <v>73</v>
      </c>
      <c r="E65" s="52" t="s">
        <v>73</v>
      </c>
      <c r="F65" s="46" t="s">
        <v>73</v>
      </c>
      <c r="G65" s="118"/>
    </row>
    <row r="67" spans="1:7" ht="13.5" thickBot="1"/>
    <row r="68" spans="1:7" ht="27" thickBot="1">
      <c r="A68" s="25" t="s">
        <v>15</v>
      </c>
      <c r="B68" s="26" t="s">
        <v>10</v>
      </c>
      <c r="C68" s="26" t="s">
        <v>11</v>
      </c>
      <c r="D68" s="26" t="s">
        <v>12</v>
      </c>
      <c r="E68" s="27" t="s">
        <v>13</v>
      </c>
      <c r="F68" s="28" t="s">
        <v>16</v>
      </c>
      <c r="G68" s="24" t="s">
        <v>17</v>
      </c>
    </row>
    <row r="69" spans="1:7" ht="23.25">
      <c r="A69" s="31" t="s">
        <v>26</v>
      </c>
      <c r="B69" s="32">
        <v>3</v>
      </c>
      <c r="C69" s="33">
        <v>42</v>
      </c>
      <c r="D69" s="33">
        <v>41</v>
      </c>
      <c r="E69" s="34">
        <f>SUM(C69:D69)</f>
        <v>83</v>
      </c>
      <c r="F69" s="35">
        <f>(E69-B69)</f>
        <v>80</v>
      </c>
      <c r="G69" s="116"/>
    </row>
    <row r="70" spans="1:7" ht="23.25">
      <c r="A70" s="37" t="s">
        <v>27</v>
      </c>
      <c r="B70" s="38">
        <v>6</v>
      </c>
      <c r="C70" s="39">
        <v>43</v>
      </c>
      <c r="D70" s="39">
        <v>41</v>
      </c>
      <c r="E70" s="40">
        <f t="shared" ref="E70:E71" si="0">SUM(C70:D70)</f>
        <v>84</v>
      </c>
      <c r="F70" s="41">
        <f t="shared" ref="F70:F71" si="1">(E70-B70)</f>
        <v>78</v>
      </c>
      <c r="G70" s="117"/>
    </row>
    <row r="71" spans="1:7" ht="23.25">
      <c r="A71" s="37" t="s">
        <v>24</v>
      </c>
      <c r="B71" s="38">
        <v>11</v>
      </c>
      <c r="C71" s="39">
        <v>40</v>
      </c>
      <c r="D71" s="39">
        <v>49</v>
      </c>
      <c r="E71" s="40">
        <f t="shared" si="0"/>
        <v>89</v>
      </c>
      <c r="F71" s="41">
        <f t="shared" si="1"/>
        <v>78</v>
      </c>
      <c r="G71" s="117"/>
    </row>
    <row r="72" spans="1:7" ht="23.25">
      <c r="A72" s="37" t="s">
        <v>25</v>
      </c>
      <c r="B72" s="38">
        <v>13</v>
      </c>
      <c r="C72" s="49" t="s">
        <v>73</v>
      </c>
      <c r="D72" s="49" t="s">
        <v>73</v>
      </c>
      <c r="E72" s="50" t="s">
        <v>73</v>
      </c>
      <c r="F72" s="41" t="s">
        <v>73</v>
      </c>
      <c r="G72" s="117"/>
    </row>
    <row r="73" spans="1:7" ht="24" thickBot="1">
      <c r="A73" s="42" t="s">
        <v>23</v>
      </c>
      <c r="B73" s="43">
        <v>19</v>
      </c>
      <c r="C73" s="51" t="s">
        <v>73</v>
      </c>
      <c r="D73" s="51" t="s">
        <v>73</v>
      </c>
      <c r="E73" s="52" t="s">
        <v>73</v>
      </c>
      <c r="F73" s="46" t="s">
        <v>73</v>
      </c>
      <c r="G73" s="118"/>
    </row>
    <row r="74" spans="1:7" ht="13.5" thickBot="1"/>
    <row r="75" spans="1:7" ht="27" thickBot="1">
      <c r="A75" s="25" t="s">
        <v>55</v>
      </c>
      <c r="B75" s="26" t="s">
        <v>10</v>
      </c>
      <c r="C75" s="26" t="s">
        <v>11</v>
      </c>
      <c r="D75" s="26" t="s">
        <v>12</v>
      </c>
      <c r="E75" s="27" t="s">
        <v>13</v>
      </c>
      <c r="F75" s="28" t="s">
        <v>16</v>
      </c>
      <c r="G75" s="24" t="s">
        <v>17</v>
      </c>
    </row>
    <row r="76" spans="1:7" ht="23.25">
      <c r="A76" s="31" t="s">
        <v>56</v>
      </c>
      <c r="B76" s="32">
        <v>0</v>
      </c>
      <c r="C76" s="33" t="s">
        <v>16</v>
      </c>
      <c r="D76" s="33" t="s">
        <v>71</v>
      </c>
      <c r="E76" s="34" t="s">
        <v>72</v>
      </c>
      <c r="F76" s="35" t="s">
        <v>73</v>
      </c>
      <c r="G76" s="116"/>
    </row>
    <row r="77" spans="1:7" ht="23.25">
      <c r="A77" s="37" t="s">
        <v>57</v>
      </c>
      <c r="B77" s="38">
        <v>0</v>
      </c>
      <c r="C77" s="39">
        <v>37</v>
      </c>
      <c r="D77" s="39">
        <v>39</v>
      </c>
      <c r="E77" s="40">
        <f t="shared" ref="E77:E79" si="2">SUM(C77:D77)</f>
        <v>76</v>
      </c>
      <c r="F77" s="41">
        <f t="shared" ref="F77:F79" si="3">(E77-B77)</f>
        <v>76</v>
      </c>
      <c r="G77" s="117"/>
    </row>
    <row r="78" spans="1:7" ht="23.25">
      <c r="A78" s="37" t="s">
        <v>58</v>
      </c>
      <c r="B78" s="38">
        <v>14</v>
      </c>
      <c r="C78" s="39">
        <v>48</v>
      </c>
      <c r="D78" s="39">
        <v>49</v>
      </c>
      <c r="E78" s="40">
        <f t="shared" si="2"/>
        <v>97</v>
      </c>
      <c r="F78" s="41">
        <f t="shared" si="3"/>
        <v>83</v>
      </c>
      <c r="G78" s="117"/>
    </row>
    <row r="79" spans="1:7" ht="23.25">
      <c r="A79" s="37" t="s">
        <v>65</v>
      </c>
      <c r="B79" s="38">
        <v>11</v>
      </c>
      <c r="C79" s="39">
        <v>41</v>
      </c>
      <c r="D79" s="39">
        <v>47</v>
      </c>
      <c r="E79" s="40">
        <f t="shared" si="2"/>
        <v>88</v>
      </c>
      <c r="F79" s="41">
        <f t="shared" si="3"/>
        <v>77</v>
      </c>
      <c r="G79" s="117"/>
    </row>
    <row r="80" spans="1:7" ht="24" thickBot="1">
      <c r="A80" s="42" t="s">
        <v>59</v>
      </c>
      <c r="B80" s="43">
        <v>18</v>
      </c>
      <c r="C80" s="44" t="s">
        <v>16</v>
      </c>
      <c r="D80" s="44" t="s">
        <v>71</v>
      </c>
      <c r="E80" s="45" t="s">
        <v>72</v>
      </c>
      <c r="F80" s="46" t="s">
        <v>73</v>
      </c>
      <c r="G80" s="118"/>
    </row>
    <row r="81" spans="1:9" ht="27.75">
      <c r="A81" s="122" t="s">
        <v>18</v>
      </c>
      <c r="B81" s="122"/>
      <c r="C81" s="122"/>
      <c r="D81" s="122"/>
      <c r="E81" s="122"/>
      <c r="F81" s="122"/>
      <c r="G81" s="122"/>
      <c r="H81" s="23"/>
      <c r="I81" s="23"/>
    </row>
    <row r="82" spans="1:9" ht="20.25">
      <c r="A82" s="123" t="s">
        <v>19</v>
      </c>
      <c r="B82" s="123"/>
      <c r="C82" s="123"/>
      <c r="D82" s="123"/>
      <c r="E82" s="123"/>
      <c r="F82" s="123"/>
      <c r="G82" s="123"/>
    </row>
    <row r="83" spans="1:9" ht="21" thickBot="1">
      <c r="A83" s="124" t="s">
        <v>20</v>
      </c>
      <c r="B83" s="124"/>
      <c r="C83" s="124"/>
      <c r="D83" s="124"/>
      <c r="E83" s="124"/>
      <c r="F83" s="124"/>
      <c r="G83" s="124"/>
    </row>
    <row r="84" spans="1:9" ht="24" thickBot="1">
      <c r="A84" s="125" t="s">
        <v>0</v>
      </c>
      <c r="B84" s="126"/>
      <c r="C84" s="126"/>
      <c r="D84" s="126"/>
      <c r="E84" s="126"/>
      <c r="F84" s="126"/>
      <c r="G84" s="127"/>
      <c r="I84" s="23"/>
    </row>
    <row r="85" spans="1:9" ht="19.5">
      <c r="A85" s="128" t="s">
        <v>21</v>
      </c>
      <c r="B85" s="128"/>
      <c r="C85" s="128"/>
      <c r="D85" s="128"/>
      <c r="E85" s="128"/>
      <c r="F85" s="128"/>
      <c r="G85" s="128"/>
      <c r="I85" s="23"/>
    </row>
    <row r="86" spans="1:9" ht="20.25" thickBot="1">
      <c r="A86" s="129" t="s">
        <v>22</v>
      </c>
      <c r="B86" s="129"/>
      <c r="C86" s="129"/>
      <c r="D86" s="129"/>
      <c r="E86" s="129"/>
      <c r="F86" s="129"/>
      <c r="G86" s="129"/>
      <c r="I86" s="23"/>
    </row>
    <row r="87" spans="1:9" ht="27" thickBot="1">
      <c r="A87" s="25" t="s">
        <v>38</v>
      </c>
      <c r="B87" s="26" t="s">
        <v>10</v>
      </c>
      <c r="C87" s="26" t="s">
        <v>11</v>
      </c>
      <c r="D87" s="26" t="s">
        <v>12</v>
      </c>
      <c r="E87" s="27" t="s">
        <v>13</v>
      </c>
      <c r="F87" s="28" t="s">
        <v>16</v>
      </c>
      <c r="G87" s="24" t="s">
        <v>17</v>
      </c>
    </row>
    <row r="88" spans="1:9" ht="23.25">
      <c r="A88" s="31" t="s">
        <v>42</v>
      </c>
      <c r="B88" s="32">
        <v>6</v>
      </c>
      <c r="C88" s="33">
        <v>40</v>
      </c>
      <c r="D88" s="33">
        <v>41</v>
      </c>
      <c r="E88" s="34">
        <f>SUM(C88:D88)</f>
        <v>81</v>
      </c>
      <c r="F88" s="35">
        <f>(E88-B88)</f>
        <v>75</v>
      </c>
      <c r="G88" s="116"/>
    </row>
    <row r="89" spans="1:9" ht="23.25">
      <c r="A89" s="37" t="s">
        <v>40</v>
      </c>
      <c r="B89" s="38">
        <v>10</v>
      </c>
      <c r="C89" s="49" t="s">
        <v>73</v>
      </c>
      <c r="D89" s="49" t="s">
        <v>73</v>
      </c>
      <c r="E89" s="50" t="s">
        <v>73</v>
      </c>
      <c r="F89" s="41" t="s">
        <v>73</v>
      </c>
      <c r="G89" s="117"/>
    </row>
    <row r="90" spans="1:9" ht="23.25">
      <c r="A90" s="37" t="s">
        <v>39</v>
      </c>
      <c r="B90" s="38">
        <v>14</v>
      </c>
      <c r="C90" s="39">
        <v>37</v>
      </c>
      <c r="D90" s="39">
        <v>48</v>
      </c>
      <c r="E90" s="40">
        <f>SUM(C90:D90)</f>
        <v>85</v>
      </c>
      <c r="F90" s="41">
        <f>(E90-B90)</f>
        <v>71</v>
      </c>
      <c r="G90" s="117"/>
    </row>
    <row r="91" spans="1:9" ht="23.25">
      <c r="A91" s="37" t="s">
        <v>41</v>
      </c>
      <c r="B91" s="38">
        <v>22</v>
      </c>
      <c r="C91" s="49" t="s">
        <v>73</v>
      </c>
      <c r="D91" s="49" t="s">
        <v>73</v>
      </c>
      <c r="E91" s="50" t="s">
        <v>73</v>
      </c>
      <c r="F91" s="41" t="s">
        <v>73</v>
      </c>
      <c r="G91" s="117"/>
    </row>
    <row r="92" spans="1:9" ht="24" thickBot="1">
      <c r="A92" s="42"/>
      <c r="B92" s="43"/>
      <c r="C92" s="44"/>
      <c r="D92" s="44"/>
      <c r="E92" s="45">
        <f>SUM(C92:D92)</f>
        <v>0</v>
      </c>
      <c r="F92" s="46">
        <f>(E92-B92)</f>
        <v>0</v>
      </c>
      <c r="G92" s="118"/>
    </row>
  </sheetData>
  <sortState ref="A49:F53">
    <sortCondition ref="F49:F53"/>
    <sortCondition ref="B49:B53"/>
  </sortState>
  <mergeCells count="34">
    <mergeCell ref="A84:G84"/>
    <mergeCell ref="A85:G85"/>
    <mergeCell ref="A86:G86"/>
    <mergeCell ref="G69:G73"/>
    <mergeCell ref="G76:G80"/>
    <mergeCell ref="G61:G65"/>
    <mergeCell ref="A82:G82"/>
    <mergeCell ref="A83:G83"/>
    <mergeCell ref="A56:G56"/>
    <mergeCell ref="A57:G57"/>
    <mergeCell ref="A58:G58"/>
    <mergeCell ref="A81:G81"/>
    <mergeCell ref="A59:G59"/>
    <mergeCell ref="A33:G33"/>
    <mergeCell ref="G35:G39"/>
    <mergeCell ref="G42:G46"/>
    <mergeCell ref="G49:G53"/>
    <mergeCell ref="A55:G55"/>
    <mergeCell ref="G88:G92"/>
    <mergeCell ref="G8:G12"/>
    <mergeCell ref="A1:G1"/>
    <mergeCell ref="A2:G2"/>
    <mergeCell ref="A3:G3"/>
    <mergeCell ref="A4:G4"/>
    <mergeCell ref="A5:G5"/>
    <mergeCell ref="A6:G6"/>
    <mergeCell ref="G15:G19"/>
    <mergeCell ref="G22:G26"/>
    <mergeCell ref="A28:G28"/>
    <mergeCell ref="A29:G29"/>
    <mergeCell ref="A30:G30"/>
    <mergeCell ref="A31:G31"/>
    <mergeCell ref="A32:G32"/>
    <mergeCell ref="A54:G54"/>
  </mergeCells>
  <printOptions horizontalCentered="1" verticalCentered="1"/>
  <pageMargins left="0" right="0" top="0" bottom="0" header="0" footer="0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3"/>
  <sheetViews>
    <sheetView zoomScale="70" zoomScaleNormal="70" workbookViewId="0">
      <selection activeCell="J14" sqref="J14"/>
    </sheetView>
  </sheetViews>
  <sheetFormatPr baseColWidth="10" defaultColWidth="11.42578125" defaultRowHeight="12.75"/>
  <cols>
    <col min="1" max="1" width="56.5703125" style="22" bestFit="1" customWidth="1"/>
    <col min="2" max="4" width="7.7109375" style="22" customWidth="1"/>
    <col min="5" max="5" width="10" style="22" bestFit="1" customWidth="1"/>
    <col min="6" max="6" width="7.7109375" style="57" customWidth="1"/>
    <col min="7" max="7" width="28.42578125" style="22" bestFit="1" customWidth="1"/>
    <col min="8" max="16384" width="11.42578125" style="22"/>
  </cols>
  <sheetData>
    <row r="1" spans="1:8" ht="23.25">
      <c r="A1" s="130" t="s">
        <v>85</v>
      </c>
      <c r="B1" s="130"/>
      <c r="C1" s="130"/>
      <c r="D1" s="130"/>
      <c r="E1" s="130"/>
      <c r="F1" s="130"/>
      <c r="G1" s="130"/>
      <c r="H1" s="23"/>
    </row>
    <row r="2" spans="1:8" ht="20.25">
      <c r="A2" s="123" t="s">
        <v>19</v>
      </c>
      <c r="B2" s="123"/>
      <c r="C2" s="123"/>
      <c r="D2" s="123"/>
      <c r="E2" s="123"/>
      <c r="F2" s="123"/>
      <c r="G2" s="123"/>
    </row>
    <row r="3" spans="1:8" ht="21" thickBot="1">
      <c r="A3" s="124" t="s">
        <v>20</v>
      </c>
      <c r="B3" s="124"/>
      <c r="C3" s="124"/>
      <c r="D3" s="124"/>
      <c r="E3" s="124"/>
      <c r="F3" s="124"/>
      <c r="G3" s="124"/>
    </row>
    <row r="4" spans="1:8" ht="24" thickBot="1">
      <c r="A4" s="125" t="s">
        <v>0</v>
      </c>
      <c r="B4" s="126"/>
      <c r="C4" s="126"/>
      <c r="D4" s="126"/>
      <c r="E4" s="126"/>
      <c r="F4" s="126"/>
      <c r="G4" s="127"/>
    </row>
    <row r="5" spans="1:8" ht="19.5">
      <c r="A5" s="128" t="s">
        <v>21</v>
      </c>
      <c r="B5" s="128"/>
      <c r="C5" s="128"/>
      <c r="D5" s="128"/>
      <c r="E5" s="128"/>
      <c r="F5" s="128"/>
      <c r="G5" s="128"/>
    </row>
    <row r="6" spans="1:8" ht="20.25" thickBot="1">
      <c r="A6" s="129" t="s">
        <v>86</v>
      </c>
      <c r="B6" s="129"/>
      <c r="C6" s="129"/>
      <c r="D6" s="129"/>
      <c r="E6" s="129"/>
      <c r="F6" s="129"/>
      <c r="G6" s="129"/>
    </row>
    <row r="7" spans="1:8" s="30" customFormat="1" ht="27" thickBot="1">
      <c r="A7" s="25" t="s">
        <v>74</v>
      </c>
      <c r="B7" s="26" t="s">
        <v>10</v>
      </c>
      <c r="C7" s="26" t="s">
        <v>11</v>
      </c>
      <c r="D7" s="26" t="s">
        <v>12</v>
      </c>
      <c r="E7" s="27" t="s">
        <v>13</v>
      </c>
      <c r="F7" s="53" t="s">
        <v>16</v>
      </c>
      <c r="G7" s="24" t="s">
        <v>17</v>
      </c>
      <c r="H7" s="29"/>
    </row>
    <row r="8" spans="1:8" ht="23.25">
      <c r="A8" s="31" t="s">
        <v>87</v>
      </c>
      <c r="B8" s="32">
        <v>22</v>
      </c>
      <c r="C8" s="33">
        <v>47</v>
      </c>
      <c r="D8" s="33">
        <v>45</v>
      </c>
      <c r="E8" s="34">
        <f>SUM(C8:D8)</f>
        <v>92</v>
      </c>
      <c r="F8" s="54">
        <f>(E8-B8)</f>
        <v>70</v>
      </c>
      <c r="G8" s="119">
        <f>SUM(F8:F11)</f>
        <v>296</v>
      </c>
    </row>
    <row r="9" spans="1:8" ht="23.25">
      <c r="A9" s="37" t="s">
        <v>88</v>
      </c>
      <c r="B9" s="38">
        <v>5</v>
      </c>
      <c r="C9" s="39">
        <f>4+4+6+5+5+4+4+4+5</f>
        <v>41</v>
      </c>
      <c r="D9" s="39">
        <f>4+6+4+4+5+3+5+3+5</f>
        <v>39</v>
      </c>
      <c r="E9" s="40">
        <f>SUM(C9:D9)</f>
        <v>80</v>
      </c>
      <c r="F9" s="55">
        <f>(E9-B9)</f>
        <v>75</v>
      </c>
      <c r="G9" s="120"/>
    </row>
    <row r="10" spans="1:8" ht="23.25">
      <c r="A10" s="37" t="s">
        <v>89</v>
      </c>
      <c r="B10" s="38">
        <v>17</v>
      </c>
      <c r="C10" s="39">
        <f>6+3+6+5+4+6+5+6+4</f>
        <v>45</v>
      </c>
      <c r="D10" s="39">
        <f>5+4+8+4+4+10+3+5+4</f>
        <v>47</v>
      </c>
      <c r="E10" s="40">
        <f>SUM(C10:D10)</f>
        <v>92</v>
      </c>
      <c r="F10" s="55">
        <f>(E10-B10)</f>
        <v>75</v>
      </c>
      <c r="G10" s="120"/>
    </row>
    <row r="11" spans="1:8" ht="23.25">
      <c r="A11" s="37" t="s">
        <v>77</v>
      </c>
      <c r="B11" s="38">
        <v>4</v>
      </c>
      <c r="C11" s="39">
        <f>5+4+5+4+4+5+4+4+4</f>
        <v>39</v>
      </c>
      <c r="D11" s="39">
        <f>7+6+4+4+5+3+4+3+5</f>
        <v>41</v>
      </c>
      <c r="E11" s="40">
        <f>SUM(C11:D11)</f>
        <v>80</v>
      </c>
      <c r="F11" s="55">
        <f>(E11-B11)</f>
        <v>76</v>
      </c>
      <c r="G11" s="120"/>
    </row>
    <row r="12" spans="1:8" ht="24" thickBot="1">
      <c r="A12" s="42" t="s">
        <v>90</v>
      </c>
      <c r="B12" s="43">
        <v>21</v>
      </c>
      <c r="C12" s="51" t="s">
        <v>73</v>
      </c>
      <c r="D12" s="51" t="s">
        <v>73</v>
      </c>
      <c r="E12" s="52" t="s">
        <v>73</v>
      </c>
      <c r="F12" s="56" t="s">
        <v>73</v>
      </c>
      <c r="G12" s="121"/>
    </row>
    <row r="13" spans="1:8" s="30" customFormat="1" ht="27" thickBot="1">
      <c r="A13" s="25" t="s">
        <v>14</v>
      </c>
      <c r="B13" s="26" t="s">
        <v>10</v>
      </c>
      <c r="C13" s="26" t="s">
        <v>11</v>
      </c>
      <c r="D13" s="26" t="s">
        <v>12</v>
      </c>
      <c r="E13" s="27" t="s">
        <v>13</v>
      </c>
      <c r="F13" s="53" t="s">
        <v>16</v>
      </c>
      <c r="G13" s="24" t="s">
        <v>17</v>
      </c>
      <c r="H13" s="29"/>
    </row>
    <row r="14" spans="1:8" ht="23.25">
      <c r="A14" s="31" t="s">
        <v>91</v>
      </c>
      <c r="B14" s="32">
        <v>24</v>
      </c>
      <c r="C14" s="33">
        <v>48</v>
      </c>
      <c r="D14" s="33">
        <v>47</v>
      </c>
      <c r="E14" s="34">
        <f>SUM(C14:D14)</f>
        <v>95</v>
      </c>
      <c r="F14" s="54">
        <f>(E14-B14)</f>
        <v>71</v>
      </c>
      <c r="G14" s="119">
        <f>SUM(F14:F17)</f>
        <v>301</v>
      </c>
    </row>
    <row r="15" spans="1:8" ht="23.25">
      <c r="A15" s="37" t="s">
        <v>92</v>
      </c>
      <c r="B15" s="38">
        <v>12</v>
      </c>
      <c r="C15" s="39">
        <v>43</v>
      </c>
      <c r="D15" s="39">
        <v>42</v>
      </c>
      <c r="E15" s="40">
        <f>SUM(C15:D15)</f>
        <v>85</v>
      </c>
      <c r="F15" s="55">
        <f>(E15-B15)</f>
        <v>73</v>
      </c>
      <c r="G15" s="120"/>
    </row>
    <row r="16" spans="1:8" ht="23.25">
      <c r="A16" s="37" t="s">
        <v>93</v>
      </c>
      <c r="B16" s="38">
        <v>12</v>
      </c>
      <c r="C16" s="39">
        <v>45</v>
      </c>
      <c r="D16" s="39">
        <v>45</v>
      </c>
      <c r="E16" s="40">
        <f>SUM(C16:D16)</f>
        <v>90</v>
      </c>
      <c r="F16" s="55">
        <f>(E16-B16)</f>
        <v>78</v>
      </c>
      <c r="G16" s="120"/>
    </row>
    <row r="17" spans="1:8" ht="23.25">
      <c r="A17" s="37" t="s">
        <v>94</v>
      </c>
      <c r="B17" s="38">
        <v>6</v>
      </c>
      <c r="C17" s="39">
        <f>4+6+6+5+5+5+3+3+5</f>
        <v>42</v>
      </c>
      <c r="D17" s="39">
        <f>4+8+5+5+6+4+4+3+4</f>
        <v>43</v>
      </c>
      <c r="E17" s="40">
        <f>SUM(C17:D17)</f>
        <v>85</v>
      </c>
      <c r="F17" s="55">
        <f>(E17-B17)</f>
        <v>79</v>
      </c>
      <c r="G17" s="120"/>
    </row>
    <row r="18" spans="1:8" ht="24" thickBot="1">
      <c r="A18" s="42" t="s">
        <v>95</v>
      </c>
      <c r="B18" s="43">
        <v>8</v>
      </c>
      <c r="C18" s="44">
        <v>47</v>
      </c>
      <c r="D18" s="44">
        <v>41</v>
      </c>
      <c r="E18" s="45">
        <f>SUM(C18:D18)</f>
        <v>88</v>
      </c>
      <c r="F18" s="56">
        <f>(E18-B18)</f>
        <v>80</v>
      </c>
      <c r="G18" s="121"/>
    </row>
    <row r="19" spans="1:8" ht="13.5" thickBot="1"/>
    <row r="20" spans="1:8" s="30" customFormat="1" ht="27" thickBot="1">
      <c r="A20" s="25" t="s">
        <v>60</v>
      </c>
      <c r="B20" s="26" t="s">
        <v>10</v>
      </c>
      <c r="C20" s="26" t="s">
        <v>11</v>
      </c>
      <c r="D20" s="26" t="s">
        <v>12</v>
      </c>
      <c r="E20" s="27" t="s">
        <v>13</v>
      </c>
      <c r="F20" s="53" t="s">
        <v>16</v>
      </c>
      <c r="G20" s="24" t="s">
        <v>17</v>
      </c>
      <c r="H20" s="29"/>
    </row>
    <row r="21" spans="1:8" ht="23.25">
      <c r="A21" s="31" t="s">
        <v>96</v>
      </c>
      <c r="B21" s="32">
        <v>3</v>
      </c>
      <c r="C21" s="33">
        <f>5+4+5+4+3+5+3+3+4</f>
        <v>36</v>
      </c>
      <c r="D21" s="33">
        <f>4+5+4+3+5+3+5+2+5</f>
        <v>36</v>
      </c>
      <c r="E21" s="34">
        <f>SUM(C21:D21)</f>
        <v>72</v>
      </c>
      <c r="F21" s="54">
        <f>(E21-B21)</f>
        <v>69</v>
      </c>
      <c r="G21" s="119">
        <f>SUM(F21:F24)</f>
        <v>303</v>
      </c>
    </row>
    <row r="22" spans="1:8" ht="23.25">
      <c r="A22" s="37" t="s">
        <v>97</v>
      </c>
      <c r="B22" s="38">
        <v>20</v>
      </c>
      <c r="C22" s="39">
        <v>46</v>
      </c>
      <c r="D22" s="39">
        <v>50</v>
      </c>
      <c r="E22" s="40">
        <f>SUM(C22:D22)</f>
        <v>96</v>
      </c>
      <c r="F22" s="55">
        <f>(E22-B22)</f>
        <v>76</v>
      </c>
      <c r="G22" s="120"/>
    </row>
    <row r="23" spans="1:8" ht="23.25">
      <c r="A23" s="37" t="s">
        <v>68</v>
      </c>
      <c r="B23" s="38">
        <v>4</v>
      </c>
      <c r="C23" s="39">
        <f>5+4+5+4+4+5+4+4+7</f>
        <v>42</v>
      </c>
      <c r="D23" s="39">
        <f>5+5+4+6+4+3+4+3+5</f>
        <v>39</v>
      </c>
      <c r="E23" s="40">
        <f>SUM(C23:D23)</f>
        <v>81</v>
      </c>
      <c r="F23" s="55">
        <f>(E23-B23)</f>
        <v>77</v>
      </c>
      <c r="G23" s="120"/>
    </row>
    <row r="24" spans="1:8" ht="23.25">
      <c r="A24" s="37" t="s">
        <v>98</v>
      </c>
      <c r="B24" s="38">
        <v>11</v>
      </c>
      <c r="C24" s="39">
        <v>48</v>
      </c>
      <c r="D24" s="39">
        <v>44</v>
      </c>
      <c r="E24" s="40">
        <f>SUM(C24:D24)</f>
        <v>92</v>
      </c>
      <c r="F24" s="55">
        <f>(E24-B24)</f>
        <v>81</v>
      </c>
      <c r="G24" s="120"/>
    </row>
    <row r="25" spans="1:8" ht="24" thickBot="1">
      <c r="A25" s="42" t="s">
        <v>99</v>
      </c>
      <c r="B25" s="43">
        <v>12</v>
      </c>
      <c r="C25" s="51" t="s">
        <v>73</v>
      </c>
      <c r="D25" s="51" t="s">
        <v>73</v>
      </c>
      <c r="E25" s="52" t="s">
        <v>73</v>
      </c>
      <c r="F25" s="56" t="s">
        <v>73</v>
      </c>
      <c r="G25" s="121"/>
    </row>
    <row r="26" spans="1:8" ht="23.25">
      <c r="A26" s="130" t="s">
        <v>85</v>
      </c>
      <c r="B26" s="130"/>
      <c r="C26" s="130"/>
      <c r="D26" s="130"/>
      <c r="E26" s="130"/>
      <c r="F26" s="130"/>
      <c r="G26" s="130"/>
      <c r="H26" s="23"/>
    </row>
    <row r="27" spans="1:8" ht="20.25">
      <c r="A27" s="123" t="s">
        <v>19</v>
      </c>
      <c r="B27" s="123"/>
      <c r="C27" s="123"/>
      <c r="D27" s="123"/>
      <c r="E27" s="123"/>
      <c r="F27" s="123"/>
      <c r="G27" s="123"/>
    </row>
    <row r="28" spans="1:8" ht="21" thickBot="1">
      <c r="A28" s="124" t="s">
        <v>20</v>
      </c>
      <c r="B28" s="124"/>
      <c r="C28" s="124"/>
      <c r="D28" s="124"/>
      <c r="E28" s="124"/>
      <c r="F28" s="124"/>
      <c r="G28" s="124"/>
    </row>
    <row r="29" spans="1:8" ht="24" thickBot="1">
      <c r="A29" s="125" t="s">
        <v>0</v>
      </c>
      <c r="B29" s="126"/>
      <c r="C29" s="126"/>
      <c r="D29" s="126"/>
      <c r="E29" s="126"/>
      <c r="F29" s="126"/>
      <c r="G29" s="127"/>
    </row>
    <row r="30" spans="1:8" ht="19.5">
      <c r="A30" s="128" t="s">
        <v>21</v>
      </c>
      <c r="B30" s="128"/>
      <c r="C30" s="128"/>
      <c r="D30" s="128"/>
      <c r="E30" s="128"/>
      <c r="F30" s="128"/>
      <c r="G30" s="128"/>
    </row>
    <row r="31" spans="1:8" ht="19.5">
      <c r="A31" s="129" t="s">
        <v>86</v>
      </c>
      <c r="B31" s="129"/>
      <c r="C31" s="129"/>
      <c r="D31" s="129"/>
      <c r="E31" s="129"/>
      <c r="F31" s="129"/>
      <c r="G31" s="129"/>
    </row>
    <row r="32" spans="1:8" ht="8.25" customHeight="1" thickBot="1"/>
    <row r="33" spans="1:8" s="30" customFormat="1" ht="27" thickBot="1">
      <c r="A33" s="25" t="s">
        <v>15</v>
      </c>
      <c r="B33" s="26" t="s">
        <v>10</v>
      </c>
      <c r="C33" s="26" t="s">
        <v>11</v>
      </c>
      <c r="D33" s="26" t="s">
        <v>12</v>
      </c>
      <c r="E33" s="27" t="s">
        <v>13</v>
      </c>
      <c r="F33" s="53" t="s">
        <v>16</v>
      </c>
      <c r="G33" s="24" t="s">
        <v>17</v>
      </c>
      <c r="H33" s="29"/>
    </row>
    <row r="34" spans="1:8" ht="23.25">
      <c r="A34" s="31" t="s">
        <v>27</v>
      </c>
      <c r="B34" s="32">
        <v>8</v>
      </c>
      <c r="C34" s="33">
        <f>4+5+6+4+4+5+2+4+5</f>
        <v>39</v>
      </c>
      <c r="D34" s="33">
        <f>6+6+4+5+5+3+5+3+5</f>
        <v>42</v>
      </c>
      <c r="E34" s="34">
        <f>SUM(C34:D34)</f>
        <v>81</v>
      </c>
      <c r="F34" s="54">
        <f>(E34-B34)</f>
        <v>73</v>
      </c>
      <c r="G34" s="119">
        <f>SUM(F34:F37)</f>
        <v>311</v>
      </c>
    </row>
    <row r="35" spans="1:8" ht="23.25">
      <c r="A35" s="37" t="s">
        <v>100</v>
      </c>
      <c r="B35" s="38">
        <v>12</v>
      </c>
      <c r="C35" s="39">
        <v>45</v>
      </c>
      <c r="D35" s="39">
        <v>45</v>
      </c>
      <c r="E35" s="40">
        <f>SUM(C35:D35)</f>
        <v>90</v>
      </c>
      <c r="F35" s="55">
        <f>(E35-B35)</f>
        <v>78</v>
      </c>
      <c r="G35" s="120"/>
    </row>
    <row r="36" spans="1:8" ht="23.25">
      <c r="A36" s="37" t="s">
        <v>101</v>
      </c>
      <c r="B36" s="38">
        <v>7</v>
      </c>
      <c r="C36" s="39">
        <f>6+3+6+5+3+4+3+5+5</f>
        <v>40</v>
      </c>
      <c r="D36" s="39">
        <f>6+5+6+4+5+4+5+5+7</f>
        <v>47</v>
      </c>
      <c r="E36" s="40">
        <f>SUM(C36:D36)</f>
        <v>87</v>
      </c>
      <c r="F36" s="55">
        <f>(E36-B36)</f>
        <v>80</v>
      </c>
      <c r="G36" s="120"/>
    </row>
    <row r="37" spans="1:8" ht="23.25">
      <c r="A37" s="37" t="s">
        <v>102</v>
      </c>
      <c r="B37" s="38">
        <v>22</v>
      </c>
      <c r="C37" s="39">
        <f>8+3+5+7+4+6+3+6+5</f>
        <v>47</v>
      </c>
      <c r="D37" s="39">
        <f>6+6+9+6+9+4+7+4+4</f>
        <v>55</v>
      </c>
      <c r="E37" s="40">
        <f>SUM(C37:D37)</f>
        <v>102</v>
      </c>
      <c r="F37" s="55">
        <f>(E37-B37)</f>
        <v>80</v>
      </c>
      <c r="G37" s="120"/>
    </row>
    <row r="38" spans="1:8" ht="24" thickBot="1">
      <c r="A38" s="42" t="s">
        <v>103</v>
      </c>
      <c r="B38" s="43">
        <v>14</v>
      </c>
      <c r="C38" s="44">
        <v>46</v>
      </c>
      <c r="D38" s="44">
        <v>49</v>
      </c>
      <c r="E38" s="45">
        <f>SUM(C38:D38)</f>
        <v>95</v>
      </c>
      <c r="F38" s="56">
        <f>(E38-B38)</f>
        <v>81</v>
      </c>
      <c r="G38" s="121"/>
    </row>
    <row r="39" spans="1:8" ht="27" thickBot="1">
      <c r="A39" s="25" t="s">
        <v>9</v>
      </c>
      <c r="B39" s="26" t="s">
        <v>10</v>
      </c>
      <c r="C39" s="26" t="s">
        <v>11</v>
      </c>
      <c r="D39" s="26" t="s">
        <v>12</v>
      </c>
      <c r="E39" s="27" t="s">
        <v>13</v>
      </c>
      <c r="F39" s="53" t="s">
        <v>16</v>
      </c>
      <c r="G39" s="24" t="s">
        <v>17</v>
      </c>
    </row>
    <row r="40" spans="1:8" ht="23.25">
      <c r="A40" s="31" t="s">
        <v>104</v>
      </c>
      <c r="B40" s="32">
        <v>7</v>
      </c>
      <c r="C40" s="33">
        <f>4+5+7+4+4+5+4+6+4</f>
        <v>43</v>
      </c>
      <c r="D40" s="33">
        <f>5+5+4+4+5+5+5+2+5</f>
        <v>40</v>
      </c>
      <c r="E40" s="34">
        <f>SUM(C40:D40)</f>
        <v>83</v>
      </c>
      <c r="F40" s="54">
        <f>(E40-B40)</f>
        <v>76</v>
      </c>
      <c r="G40" s="119">
        <f>SUM(F40:F43)</f>
        <v>311</v>
      </c>
    </row>
    <row r="41" spans="1:8" ht="23.25">
      <c r="A41" s="37" t="s">
        <v>105</v>
      </c>
      <c r="B41" s="38">
        <v>8</v>
      </c>
      <c r="C41" s="39">
        <f>5+3+4+4+7+5+4+4+5</f>
        <v>41</v>
      </c>
      <c r="D41" s="39">
        <f>5+8+5+4+5+3+5+3+5</f>
        <v>43</v>
      </c>
      <c r="E41" s="40">
        <f>SUM(C41:D41)</f>
        <v>84</v>
      </c>
      <c r="F41" s="55">
        <f>(E41-B41)</f>
        <v>76</v>
      </c>
      <c r="G41" s="120"/>
    </row>
    <row r="42" spans="1:8" ht="23.25">
      <c r="A42" s="37" t="s">
        <v>28</v>
      </c>
      <c r="B42" s="38">
        <v>4</v>
      </c>
      <c r="C42" s="39">
        <f>5+6+6+4+3+5+4+4+5</f>
        <v>42</v>
      </c>
      <c r="D42" s="39">
        <f>6+5+4+4+5+4+5+2+5</f>
        <v>40</v>
      </c>
      <c r="E42" s="40">
        <f>SUM(C42:D42)</f>
        <v>82</v>
      </c>
      <c r="F42" s="55">
        <f>(E42-B42)</f>
        <v>78</v>
      </c>
      <c r="G42" s="120"/>
    </row>
    <row r="43" spans="1:8" ht="23.25">
      <c r="A43" s="37" t="s">
        <v>106</v>
      </c>
      <c r="B43" s="38">
        <v>10</v>
      </c>
      <c r="C43" s="39">
        <v>45</v>
      </c>
      <c r="D43" s="39">
        <v>46</v>
      </c>
      <c r="E43" s="40">
        <f>SUM(C43:D43)</f>
        <v>91</v>
      </c>
      <c r="F43" s="55">
        <f>(E43-B43)</f>
        <v>81</v>
      </c>
      <c r="G43" s="120"/>
    </row>
    <row r="44" spans="1:8" ht="24" thickBot="1">
      <c r="A44" s="42" t="s">
        <v>107</v>
      </c>
      <c r="B44" s="43">
        <v>16</v>
      </c>
      <c r="C44" s="44">
        <v>53</v>
      </c>
      <c r="D44" s="44">
        <v>48</v>
      </c>
      <c r="E44" s="45">
        <f>SUM(C44:D44)</f>
        <v>101</v>
      </c>
      <c r="F44" s="56">
        <f>(E44-B44)</f>
        <v>85</v>
      </c>
      <c r="G44" s="121"/>
    </row>
    <row r="45" spans="1:8" ht="27" thickBot="1">
      <c r="A45" s="25" t="s">
        <v>55</v>
      </c>
      <c r="B45" s="26" t="s">
        <v>10</v>
      </c>
      <c r="C45" s="26" t="s">
        <v>11</v>
      </c>
      <c r="D45" s="26" t="s">
        <v>12</v>
      </c>
      <c r="E45" s="27" t="s">
        <v>13</v>
      </c>
      <c r="F45" s="53" t="s">
        <v>16</v>
      </c>
      <c r="G45" s="24" t="s">
        <v>17</v>
      </c>
    </row>
    <row r="46" spans="1:8" ht="23.25">
      <c r="A46" s="31" t="s">
        <v>108</v>
      </c>
      <c r="B46" s="32">
        <v>1</v>
      </c>
      <c r="C46" s="33">
        <f>4+7+4+4+4+4+2+5+4</f>
        <v>38</v>
      </c>
      <c r="D46" s="33">
        <f>4+5+5+4+6+3+5+3+4</f>
        <v>39</v>
      </c>
      <c r="E46" s="34">
        <f>SUM(C46:D46)</f>
        <v>77</v>
      </c>
      <c r="F46" s="54">
        <f>(E46-B46)</f>
        <v>76</v>
      </c>
      <c r="G46" s="119">
        <f>SUM(F46:F49)</f>
        <v>322</v>
      </c>
    </row>
    <row r="47" spans="1:8" ht="23.25">
      <c r="A47" s="37" t="s">
        <v>109</v>
      </c>
      <c r="B47" s="38">
        <v>5</v>
      </c>
      <c r="C47" s="39">
        <v>42</v>
      </c>
      <c r="D47" s="39">
        <v>44</v>
      </c>
      <c r="E47" s="40">
        <f>SUM(C47:D47)</f>
        <v>86</v>
      </c>
      <c r="F47" s="55">
        <f>(E47-B47)</f>
        <v>81</v>
      </c>
      <c r="G47" s="120"/>
    </row>
    <row r="48" spans="1:8" ht="23.25">
      <c r="A48" s="37" t="s">
        <v>110</v>
      </c>
      <c r="B48" s="38">
        <v>18</v>
      </c>
      <c r="C48" s="39">
        <f>8+4+6+4+5+6+4+5+5</f>
        <v>47</v>
      </c>
      <c r="D48" s="39">
        <f>7+6+8+6+5+6+4+5+6</f>
        <v>53</v>
      </c>
      <c r="E48" s="40">
        <f>SUM(C48:D48)</f>
        <v>100</v>
      </c>
      <c r="F48" s="55">
        <f>(E48-B48)</f>
        <v>82</v>
      </c>
      <c r="G48" s="120"/>
    </row>
    <row r="49" spans="1:7" ht="23.25">
      <c r="A49" s="37" t="s">
        <v>111</v>
      </c>
      <c r="B49" s="38">
        <v>14</v>
      </c>
      <c r="C49" s="39">
        <v>47</v>
      </c>
      <c r="D49" s="39">
        <v>50</v>
      </c>
      <c r="E49" s="40">
        <f>SUM(C49:D49)</f>
        <v>97</v>
      </c>
      <c r="F49" s="55">
        <f>(E49-B49)</f>
        <v>83</v>
      </c>
      <c r="G49" s="120"/>
    </row>
    <row r="50" spans="1:7" ht="24" thickBot="1">
      <c r="A50" s="42" t="s">
        <v>112</v>
      </c>
      <c r="B50" s="43">
        <v>16</v>
      </c>
      <c r="C50" s="44">
        <v>48</v>
      </c>
      <c r="D50" s="44">
        <v>58</v>
      </c>
      <c r="E50" s="45">
        <f>SUM(C50:D50)</f>
        <v>106</v>
      </c>
      <c r="F50" s="56">
        <f>(E50-B50)</f>
        <v>90</v>
      </c>
      <c r="G50" s="121"/>
    </row>
    <row r="51" spans="1:7" ht="23.25">
      <c r="A51" s="130" t="s">
        <v>85</v>
      </c>
      <c r="B51" s="130"/>
      <c r="C51" s="130"/>
      <c r="D51" s="130"/>
      <c r="E51" s="130"/>
      <c r="F51" s="130"/>
      <c r="G51" s="130"/>
    </row>
    <row r="52" spans="1:7" ht="20.25">
      <c r="A52" s="123" t="s">
        <v>19</v>
      </c>
      <c r="B52" s="123"/>
      <c r="C52" s="123"/>
      <c r="D52" s="123"/>
      <c r="E52" s="123"/>
      <c r="F52" s="123"/>
      <c r="G52" s="123"/>
    </row>
    <row r="53" spans="1:7" ht="21" thickBot="1">
      <c r="A53" s="124" t="s">
        <v>20</v>
      </c>
      <c r="B53" s="124"/>
      <c r="C53" s="124"/>
      <c r="D53" s="124"/>
      <c r="E53" s="124"/>
      <c r="F53" s="124"/>
      <c r="G53" s="124"/>
    </row>
    <row r="54" spans="1:7" ht="24" thickBot="1">
      <c r="A54" s="125" t="s">
        <v>0</v>
      </c>
      <c r="B54" s="126"/>
      <c r="C54" s="126"/>
      <c r="D54" s="126"/>
      <c r="E54" s="126"/>
      <c r="F54" s="126"/>
      <c r="G54" s="127"/>
    </row>
    <row r="55" spans="1:7" ht="19.5">
      <c r="A55" s="131" t="s">
        <v>21</v>
      </c>
      <c r="B55" s="131"/>
      <c r="C55" s="131"/>
      <c r="D55" s="131"/>
      <c r="E55" s="131"/>
      <c r="F55" s="131"/>
      <c r="G55" s="131"/>
    </row>
    <row r="56" spans="1:7" ht="19.5">
      <c r="A56" s="132" t="s">
        <v>86</v>
      </c>
      <c r="B56" s="132"/>
      <c r="C56" s="132"/>
      <c r="D56" s="132"/>
      <c r="E56" s="132"/>
      <c r="F56" s="132"/>
      <c r="G56" s="132"/>
    </row>
    <row r="57" spans="1:7" ht="13.5" thickBot="1"/>
    <row r="58" spans="1:7" ht="27" thickBot="1">
      <c r="A58" s="25" t="s">
        <v>53</v>
      </c>
      <c r="B58" s="26" t="s">
        <v>10</v>
      </c>
      <c r="C58" s="26" t="s">
        <v>11</v>
      </c>
      <c r="D58" s="26" t="s">
        <v>12</v>
      </c>
      <c r="E58" s="27" t="s">
        <v>13</v>
      </c>
      <c r="F58" s="53" t="s">
        <v>16</v>
      </c>
      <c r="G58" s="24" t="s">
        <v>17</v>
      </c>
    </row>
    <row r="59" spans="1:7" ht="23.25">
      <c r="A59" s="31" t="s">
        <v>113</v>
      </c>
      <c r="B59" s="32">
        <v>13</v>
      </c>
      <c r="C59" s="33">
        <v>44</v>
      </c>
      <c r="D59" s="33">
        <v>44</v>
      </c>
      <c r="E59" s="34">
        <f>SUM(C59:D59)</f>
        <v>88</v>
      </c>
      <c r="F59" s="54">
        <f>(E59-B59)</f>
        <v>75</v>
      </c>
      <c r="G59" s="116"/>
    </row>
    <row r="60" spans="1:7" ht="23.25">
      <c r="A60" s="37" t="s">
        <v>114</v>
      </c>
      <c r="B60" s="38">
        <v>27</v>
      </c>
      <c r="C60" s="39">
        <v>55</v>
      </c>
      <c r="D60" s="39">
        <v>48</v>
      </c>
      <c r="E60" s="40">
        <f>SUM(C60:D60)</f>
        <v>103</v>
      </c>
      <c r="F60" s="55">
        <f>(E60-B60)</f>
        <v>76</v>
      </c>
      <c r="G60" s="117"/>
    </row>
    <row r="61" spans="1:7" ht="23.25">
      <c r="A61" s="37" t="s">
        <v>115</v>
      </c>
      <c r="B61" s="38">
        <v>13</v>
      </c>
      <c r="C61" s="39">
        <v>51</v>
      </c>
      <c r="D61" s="39">
        <v>47</v>
      </c>
      <c r="E61" s="40">
        <f>SUM(C61:D61)</f>
        <v>98</v>
      </c>
      <c r="F61" s="55">
        <f>(E61-B61)</f>
        <v>85</v>
      </c>
      <c r="G61" s="117"/>
    </row>
    <row r="62" spans="1:7" ht="23.25">
      <c r="A62" s="37" t="s">
        <v>116</v>
      </c>
      <c r="B62" s="38">
        <v>19</v>
      </c>
      <c r="C62" s="49" t="s">
        <v>73</v>
      </c>
      <c r="D62" s="49" t="s">
        <v>73</v>
      </c>
      <c r="E62" s="50" t="s">
        <v>73</v>
      </c>
      <c r="F62" s="55" t="s">
        <v>73</v>
      </c>
      <c r="G62" s="117"/>
    </row>
    <row r="63" spans="1:7" ht="24" thickBot="1">
      <c r="A63" s="42" t="s">
        <v>117</v>
      </c>
      <c r="B63" s="43">
        <v>18</v>
      </c>
      <c r="C63" s="44" t="s">
        <v>118</v>
      </c>
      <c r="D63" s="58" t="s">
        <v>119</v>
      </c>
      <c r="E63" s="45" t="s">
        <v>120</v>
      </c>
      <c r="F63" s="56" t="s">
        <v>121</v>
      </c>
      <c r="G63" s="118"/>
    </row>
  </sheetData>
  <mergeCells count="25">
    <mergeCell ref="G59:G63"/>
    <mergeCell ref="A51:G51"/>
    <mergeCell ref="A52:G52"/>
    <mergeCell ref="A53:G53"/>
    <mergeCell ref="A54:G54"/>
    <mergeCell ref="A55:G55"/>
    <mergeCell ref="A56:G56"/>
    <mergeCell ref="G46:G50"/>
    <mergeCell ref="G8:G12"/>
    <mergeCell ref="G14:G18"/>
    <mergeCell ref="G21:G25"/>
    <mergeCell ref="A26:G26"/>
    <mergeCell ref="A27:G27"/>
    <mergeCell ref="A28:G28"/>
    <mergeCell ref="A29:G29"/>
    <mergeCell ref="A30:G30"/>
    <mergeCell ref="A31:G31"/>
    <mergeCell ref="G34:G38"/>
    <mergeCell ref="G40:G44"/>
    <mergeCell ref="A6:G6"/>
    <mergeCell ref="A1:G1"/>
    <mergeCell ref="A2:G2"/>
    <mergeCell ref="A3:G3"/>
    <mergeCell ref="A4:G4"/>
    <mergeCell ref="A5:G5"/>
  </mergeCells>
  <printOptions horizontalCentered="1" verticalCentered="1"/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69"/>
  <sheetViews>
    <sheetView topLeftCell="A61" zoomScale="70" zoomScaleNormal="70" workbookViewId="0">
      <selection sqref="A1:XFD1048576"/>
    </sheetView>
  </sheetViews>
  <sheetFormatPr baseColWidth="10" defaultColWidth="11.42578125" defaultRowHeight="12.75"/>
  <cols>
    <col min="1" max="1" width="56.5703125" style="22" bestFit="1" customWidth="1"/>
    <col min="2" max="4" width="7.7109375" style="22" customWidth="1"/>
    <col min="5" max="5" width="10" style="22" bestFit="1" customWidth="1"/>
    <col min="6" max="6" width="7.7109375" style="57" customWidth="1"/>
    <col min="7" max="7" width="28.42578125" style="22" bestFit="1" customWidth="1"/>
    <col min="8" max="16384" width="11.42578125" style="22"/>
  </cols>
  <sheetData>
    <row r="1" spans="1:8" ht="23.25">
      <c r="A1" s="130" t="s">
        <v>126</v>
      </c>
      <c r="B1" s="130"/>
      <c r="C1" s="130"/>
      <c r="D1" s="130"/>
      <c r="E1" s="130"/>
      <c r="F1" s="130"/>
      <c r="G1" s="130"/>
      <c r="H1" s="23"/>
    </row>
    <row r="2" spans="1:8" ht="20.25">
      <c r="A2" s="123" t="s">
        <v>19</v>
      </c>
      <c r="B2" s="123"/>
      <c r="C2" s="123"/>
      <c r="D2" s="123"/>
      <c r="E2" s="123"/>
      <c r="F2" s="123"/>
      <c r="G2" s="123"/>
    </row>
    <row r="3" spans="1:8" ht="21" thickBot="1">
      <c r="A3" s="124" t="s">
        <v>20</v>
      </c>
      <c r="B3" s="124"/>
      <c r="C3" s="124"/>
      <c r="D3" s="124"/>
      <c r="E3" s="124"/>
      <c r="F3" s="124"/>
      <c r="G3" s="124"/>
    </row>
    <row r="4" spans="1:8" ht="24" thickBot="1">
      <c r="A4" s="125" t="s">
        <v>0</v>
      </c>
      <c r="B4" s="126"/>
      <c r="C4" s="126"/>
      <c r="D4" s="126"/>
      <c r="E4" s="126"/>
      <c r="F4" s="126"/>
      <c r="G4" s="127"/>
    </row>
    <row r="5" spans="1:8" ht="19.5">
      <c r="A5" s="128" t="s">
        <v>21</v>
      </c>
      <c r="B5" s="128"/>
      <c r="C5" s="128"/>
      <c r="D5" s="128"/>
      <c r="E5" s="128"/>
      <c r="F5" s="128"/>
      <c r="G5" s="128"/>
    </row>
    <row r="6" spans="1:8" ht="20.25" thickBot="1">
      <c r="A6" s="129" t="s">
        <v>127</v>
      </c>
      <c r="B6" s="129"/>
      <c r="C6" s="129"/>
      <c r="D6" s="129"/>
      <c r="E6" s="129"/>
      <c r="F6" s="129"/>
      <c r="G6" s="129"/>
    </row>
    <row r="7" spans="1:8" s="30" customFormat="1" ht="27" thickBot="1">
      <c r="A7" s="25" t="s">
        <v>15</v>
      </c>
      <c r="B7" s="26" t="s">
        <v>10</v>
      </c>
      <c r="C7" s="26" t="s">
        <v>11</v>
      </c>
      <c r="D7" s="26" t="s">
        <v>12</v>
      </c>
      <c r="E7" s="27" t="s">
        <v>13</v>
      </c>
      <c r="F7" s="53" t="s">
        <v>16</v>
      </c>
      <c r="G7" s="24" t="s">
        <v>17</v>
      </c>
      <c r="H7" s="29"/>
    </row>
    <row r="8" spans="1:8" ht="23.25">
      <c r="A8" s="31" t="s">
        <v>128</v>
      </c>
      <c r="B8" s="32">
        <v>21</v>
      </c>
      <c r="C8" s="59">
        <v>46</v>
      </c>
      <c r="D8" s="59">
        <v>44</v>
      </c>
      <c r="E8" s="34">
        <f>SUM(C8:D8)</f>
        <v>90</v>
      </c>
      <c r="F8" s="54">
        <f>(E8-B8)</f>
        <v>69</v>
      </c>
      <c r="G8" s="119">
        <f>SUM(F8:F11)</f>
        <v>288</v>
      </c>
    </row>
    <row r="9" spans="1:8" ht="23.25">
      <c r="A9" s="37" t="s">
        <v>129</v>
      </c>
      <c r="B9" s="38">
        <v>28</v>
      </c>
      <c r="C9" s="39">
        <v>45</v>
      </c>
      <c r="D9" s="39">
        <v>53</v>
      </c>
      <c r="E9" s="40">
        <f>SUM(C9:D9)</f>
        <v>98</v>
      </c>
      <c r="F9" s="55">
        <f>(E9-B9)</f>
        <v>70</v>
      </c>
      <c r="G9" s="120"/>
    </row>
    <row r="10" spans="1:8" ht="23.25">
      <c r="A10" s="37" t="s">
        <v>130</v>
      </c>
      <c r="B10" s="38">
        <v>17</v>
      </c>
      <c r="C10" s="39">
        <v>48</v>
      </c>
      <c r="D10" s="39">
        <v>43</v>
      </c>
      <c r="E10" s="40">
        <f>SUM(C10:D10)</f>
        <v>91</v>
      </c>
      <c r="F10" s="55">
        <f>(E10-B10)</f>
        <v>74</v>
      </c>
      <c r="G10" s="120"/>
    </row>
    <row r="11" spans="1:8" ht="23.25">
      <c r="A11" s="37" t="s">
        <v>131</v>
      </c>
      <c r="B11" s="60">
        <v>9</v>
      </c>
      <c r="C11" s="39">
        <v>42</v>
      </c>
      <c r="D11" s="39">
        <v>42</v>
      </c>
      <c r="E11" s="40">
        <f>SUM(C11:D11)</f>
        <v>84</v>
      </c>
      <c r="F11" s="55">
        <f>(E11-B11)</f>
        <v>75</v>
      </c>
      <c r="G11" s="120"/>
    </row>
    <row r="12" spans="1:8" ht="24" thickBot="1">
      <c r="A12" s="42" t="s">
        <v>25</v>
      </c>
      <c r="B12" s="43">
        <v>13</v>
      </c>
      <c r="C12" s="44">
        <v>44</v>
      </c>
      <c r="D12" s="44">
        <v>46</v>
      </c>
      <c r="E12" s="45">
        <f>SUM(C12:D12)</f>
        <v>90</v>
      </c>
      <c r="F12" s="61">
        <f>(E12-B12)</f>
        <v>77</v>
      </c>
      <c r="G12" s="121"/>
    </row>
    <row r="13" spans="1:8" s="30" customFormat="1" ht="27" thickBot="1">
      <c r="A13" s="25" t="s">
        <v>38</v>
      </c>
      <c r="B13" s="26" t="s">
        <v>10</v>
      </c>
      <c r="C13" s="26" t="s">
        <v>11</v>
      </c>
      <c r="D13" s="26" t="s">
        <v>12</v>
      </c>
      <c r="E13" s="27" t="s">
        <v>13</v>
      </c>
      <c r="F13" s="53" t="s">
        <v>16</v>
      </c>
      <c r="G13" s="24" t="s">
        <v>17</v>
      </c>
      <c r="H13" s="29"/>
    </row>
    <row r="14" spans="1:8" ht="23.25">
      <c r="A14" s="31" t="s">
        <v>132</v>
      </c>
      <c r="B14" s="32">
        <v>21</v>
      </c>
      <c r="C14" s="33">
        <v>44</v>
      </c>
      <c r="D14" s="33">
        <v>48</v>
      </c>
      <c r="E14" s="34">
        <f>SUM(C14:D14)</f>
        <v>92</v>
      </c>
      <c r="F14" s="54">
        <f>(E14-B14)</f>
        <v>71</v>
      </c>
      <c r="G14" s="119">
        <f>SUM(F14:F17)</f>
        <v>299</v>
      </c>
    </row>
    <row r="15" spans="1:8" ht="23.25">
      <c r="A15" s="37" t="s">
        <v>133</v>
      </c>
      <c r="B15" s="38">
        <v>12</v>
      </c>
      <c r="C15" s="39">
        <v>41</v>
      </c>
      <c r="D15" s="39">
        <v>45</v>
      </c>
      <c r="E15" s="40">
        <f>SUM(C15:D15)</f>
        <v>86</v>
      </c>
      <c r="F15" s="55">
        <f>(E15-B15)</f>
        <v>74</v>
      </c>
      <c r="G15" s="120"/>
    </row>
    <row r="16" spans="1:8" ht="23.25">
      <c r="A16" s="37" t="s">
        <v>134</v>
      </c>
      <c r="B16" s="60">
        <v>8</v>
      </c>
      <c r="C16" s="49">
        <v>44</v>
      </c>
      <c r="D16" s="49">
        <v>40</v>
      </c>
      <c r="E16" s="40">
        <f>SUM(C16:D16)</f>
        <v>84</v>
      </c>
      <c r="F16" s="55">
        <f>(E16-B16)</f>
        <v>76</v>
      </c>
      <c r="G16" s="120"/>
    </row>
    <row r="17" spans="1:15" ht="23.25">
      <c r="A17" s="37" t="s">
        <v>135</v>
      </c>
      <c r="B17" s="38">
        <v>14</v>
      </c>
      <c r="C17" s="39">
        <v>52</v>
      </c>
      <c r="D17" s="39">
        <v>40</v>
      </c>
      <c r="E17" s="40">
        <f>SUM(C17:D17)</f>
        <v>92</v>
      </c>
      <c r="F17" s="55">
        <f>(E17-B17)</f>
        <v>78</v>
      </c>
      <c r="G17" s="120"/>
    </row>
    <row r="18" spans="1:15" ht="24" thickBot="1">
      <c r="A18" s="42" t="s">
        <v>136</v>
      </c>
      <c r="B18" s="43">
        <v>27</v>
      </c>
      <c r="C18" s="44">
        <v>64</v>
      </c>
      <c r="D18" s="44">
        <v>53</v>
      </c>
      <c r="E18" s="45">
        <f>SUM(C18:D18)</f>
        <v>117</v>
      </c>
      <c r="F18" s="61">
        <f>(E18-B18)</f>
        <v>90</v>
      </c>
      <c r="G18" s="121"/>
    </row>
    <row r="19" spans="1:15" ht="27" thickBot="1">
      <c r="A19" s="25" t="s">
        <v>14</v>
      </c>
      <c r="B19" s="26" t="s">
        <v>10</v>
      </c>
      <c r="C19" s="26" t="s">
        <v>11</v>
      </c>
      <c r="D19" s="26" t="s">
        <v>12</v>
      </c>
      <c r="E19" s="27" t="s">
        <v>13</v>
      </c>
      <c r="F19" s="53" t="s">
        <v>16</v>
      </c>
      <c r="G19" s="24" t="s">
        <v>17</v>
      </c>
      <c r="O19" s="57"/>
    </row>
    <row r="20" spans="1:15" s="30" customFormat="1" ht="26.25">
      <c r="A20" s="31" t="s">
        <v>137</v>
      </c>
      <c r="B20" s="32">
        <v>18</v>
      </c>
      <c r="C20" s="33">
        <v>44</v>
      </c>
      <c r="D20" s="33">
        <v>45</v>
      </c>
      <c r="E20" s="34">
        <f>SUM(C20:D20)</f>
        <v>89</v>
      </c>
      <c r="F20" s="54">
        <f>(E20-B20)</f>
        <v>71</v>
      </c>
      <c r="G20" s="119">
        <f>SUM(F20:F23)</f>
        <v>309</v>
      </c>
      <c r="H20" s="29"/>
    </row>
    <row r="21" spans="1:15" ht="23.25" customHeight="1">
      <c r="A21" s="37" t="s">
        <v>138</v>
      </c>
      <c r="B21" s="38">
        <v>13</v>
      </c>
      <c r="C21" s="39">
        <v>46</v>
      </c>
      <c r="D21" s="39">
        <v>45</v>
      </c>
      <c r="E21" s="40">
        <f>SUM(C21:D21)</f>
        <v>91</v>
      </c>
      <c r="F21" s="55">
        <f>(E21-B21)</f>
        <v>78</v>
      </c>
      <c r="G21" s="120"/>
    </row>
    <row r="22" spans="1:15" ht="23.25">
      <c r="A22" s="37" t="s">
        <v>139</v>
      </c>
      <c r="B22" s="38">
        <v>12</v>
      </c>
      <c r="C22" s="39">
        <v>44</v>
      </c>
      <c r="D22" s="39">
        <v>47</v>
      </c>
      <c r="E22" s="40">
        <f>SUM(C22:D22)</f>
        <v>91</v>
      </c>
      <c r="F22" s="55">
        <f>(E22-B22)</f>
        <v>79</v>
      </c>
      <c r="G22" s="120"/>
    </row>
    <row r="23" spans="1:15" ht="23.25">
      <c r="A23" s="37" t="s">
        <v>140</v>
      </c>
      <c r="B23" s="38">
        <v>23</v>
      </c>
      <c r="C23" s="49">
        <v>50</v>
      </c>
      <c r="D23" s="49">
        <v>54</v>
      </c>
      <c r="E23" s="40">
        <f>SUM(C23:D23)</f>
        <v>104</v>
      </c>
      <c r="F23" s="55">
        <f>(E23-B23)</f>
        <v>81</v>
      </c>
      <c r="G23" s="120"/>
    </row>
    <row r="24" spans="1:15" ht="24" thickBot="1">
      <c r="A24" s="42" t="s">
        <v>141</v>
      </c>
      <c r="B24" s="43">
        <v>12</v>
      </c>
      <c r="C24" s="44">
        <v>46</v>
      </c>
      <c r="D24" s="44">
        <v>51</v>
      </c>
      <c r="E24" s="45">
        <f>SUM(C24:D24)</f>
        <v>97</v>
      </c>
      <c r="F24" s="61">
        <f>(E24-B24)</f>
        <v>85</v>
      </c>
      <c r="G24" s="121"/>
    </row>
    <row r="26" spans="1:15" ht="23.25">
      <c r="A26" s="130" t="s">
        <v>126</v>
      </c>
      <c r="B26" s="130"/>
      <c r="C26" s="130"/>
      <c r="D26" s="130"/>
      <c r="E26" s="130"/>
      <c r="F26" s="130"/>
      <c r="G26" s="130"/>
      <c r="H26" s="23"/>
    </row>
    <row r="27" spans="1:15" ht="20.25">
      <c r="A27" s="123" t="s">
        <v>19</v>
      </c>
      <c r="B27" s="123"/>
      <c r="C27" s="123"/>
      <c r="D27" s="123"/>
      <c r="E27" s="123"/>
      <c r="F27" s="123"/>
      <c r="G27" s="123"/>
    </row>
    <row r="28" spans="1:15" ht="21" thickBot="1">
      <c r="A28" s="124" t="s">
        <v>20</v>
      </c>
      <c r="B28" s="124"/>
      <c r="C28" s="124"/>
      <c r="D28" s="124"/>
      <c r="E28" s="124"/>
      <c r="F28" s="124"/>
      <c r="G28" s="124"/>
    </row>
    <row r="29" spans="1:15" ht="24" thickBot="1">
      <c r="A29" s="125" t="s">
        <v>0</v>
      </c>
      <c r="B29" s="126"/>
      <c r="C29" s="126"/>
      <c r="D29" s="126"/>
      <c r="E29" s="126"/>
      <c r="F29" s="126"/>
      <c r="G29" s="127"/>
    </row>
    <row r="30" spans="1:15" ht="19.5">
      <c r="A30" s="128" t="s">
        <v>21</v>
      </c>
      <c r="B30" s="128"/>
      <c r="C30" s="128"/>
      <c r="D30" s="128"/>
      <c r="E30" s="128"/>
      <c r="F30" s="128"/>
      <c r="G30" s="128"/>
    </row>
    <row r="31" spans="1:15" ht="19.5">
      <c r="A31" s="129" t="s">
        <v>127</v>
      </c>
      <c r="B31" s="129"/>
      <c r="C31" s="129"/>
      <c r="D31" s="129"/>
      <c r="E31" s="129"/>
      <c r="F31" s="129"/>
      <c r="G31" s="129"/>
    </row>
    <row r="32" spans="1:15" ht="8.25" customHeight="1" thickBot="1"/>
    <row r="33" spans="1:8" s="30" customFormat="1" ht="27" thickBot="1">
      <c r="A33" s="25" t="s">
        <v>53</v>
      </c>
      <c r="B33" s="26" t="s">
        <v>10</v>
      </c>
      <c r="C33" s="26" t="s">
        <v>11</v>
      </c>
      <c r="D33" s="26" t="s">
        <v>12</v>
      </c>
      <c r="E33" s="27" t="s">
        <v>13</v>
      </c>
      <c r="F33" s="53" t="s">
        <v>16</v>
      </c>
      <c r="G33" s="24" t="s">
        <v>17</v>
      </c>
      <c r="H33" s="29"/>
    </row>
    <row r="34" spans="1:8" ht="23.25">
      <c r="A34" s="31" t="s">
        <v>142</v>
      </c>
      <c r="B34" s="62">
        <v>12</v>
      </c>
      <c r="C34" s="59">
        <v>44</v>
      </c>
      <c r="D34" s="59">
        <v>43</v>
      </c>
      <c r="E34" s="34">
        <f>SUM(C34:D34)</f>
        <v>87</v>
      </c>
      <c r="F34" s="54">
        <f>(E34-B34)</f>
        <v>75</v>
      </c>
      <c r="G34" s="119">
        <f>SUM(F34:F37)</f>
        <v>310</v>
      </c>
    </row>
    <row r="35" spans="1:8" ht="23.25">
      <c r="A35" s="37" t="s">
        <v>143</v>
      </c>
      <c r="B35" s="38">
        <v>22</v>
      </c>
      <c r="C35" s="39">
        <v>43</v>
      </c>
      <c r="D35" s="39">
        <v>55</v>
      </c>
      <c r="E35" s="40">
        <f>SUM(C35:D35)</f>
        <v>98</v>
      </c>
      <c r="F35" s="55">
        <f>(E35-B35)</f>
        <v>76</v>
      </c>
      <c r="G35" s="120"/>
    </row>
    <row r="36" spans="1:8" ht="23.25">
      <c r="A36" s="37" t="s">
        <v>144</v>
      </c>
      <c r="B36" s="38">
        <v>16</v>
      </c>
      <c r="C36" s="39">
        <v>45</v>
      </c>
      <c r="D36" s="39">
        <v>47</v>
      </c>
      <c r="E36" s="40">
        <f>SUM(C36:D36)</f>
        <v>92</v>
      </c>
      <c r="F36" s="55">
        <f>(E36-B36)</f>
        <v>76</v>
      </c>
      <c r="G36" s="120"/>
    </row>
    <row r="37" spans="1:8" ht="23.25">
      <c r="A37" s="37" t="s">
        <v>49</v>
      </c>
      <c r="B37" s="38">
        <v>17</v>
      </c>
      <c r="C37" s="39">
        <v>54</v>
      </c>
      <c r="D37" s="39">
        <v>46</v>
      </c>
      <c r="E37" s="40">
        <f>SUM(C37:D37)</f>
        <v>100</v>
      </c>
      <c r="F37" s="55">
        <f>(E37-B37)</f>
        <v>83</v>
      </c>
      <c r="G37" s="120"/>
    </row>
    <row r="38" spans="1:8" ht="24" thickBot="1">
      <c r="A38" s="42" t="s">
        <v>114</v>
      </c>
      <c r="B38" s="43">
        <v>27</v>
      </c>
      <c r="C38" s="44">
        <v>58</v>
      </c>
      <c r="D38" s="44">
        <v>62</v>
      </c>
      <c r="E38" s="45">
        <f>SUM(C38:D38)</f>
        <v>120</v>
      </c>
      <c r="F38" s="61">
        <f>(E38-B38)</f>
        <v>93</v>
      </c>
      <c r="G38" s="121"/>
    </row>
    <row r="39" spans="1:8" ht="27" thickBot="1">
      <c r="A39" s="25" t="s">
        <v>60</v>
      </c>
      <c r="B39" s="26" t="s">
        <v>10</v>
      </c>
      <c r="C39" s="26" t="s">
        <v>11</v>
      </c>
      <c r="D39" s="26" t="s">
        <v>12</v>
      </c>
      <c r="E39" s="27" t="s">
        <v>13</v>
      </c>
      <c r="F39" s="53" t="s">
        <v>16</v>
      </c>
      <c r="G39" s="24" t="s">
        <v>17</v>
      </c>
    </row>
    <row r="40" spans="1:8" ht="23.25">
      <c r="A40" s="31" t="s">
        <v>145</v>
      </c>
      <c r="B40" s="62">
        <v>10</v>
      </c>
      <c r="C40" s="33">
        <v>43</v>
      </c>
      <c r="D40" s="33">
        <v>42</v>
      </c>
      <c r="E40" s="34">
        <f>SUM(C40:D40)</f>
        <v>85</v>
      </c>
      <c r="F40" s="54">
        <f>(E40-B40)</f>
        <v>75</v>
      </c>
      <c r="G40" s="119">
        <f>SUM(F40:F43)</f>
        <v>313</v>
      </c>
    </row>
    <row r="41" spans="1:8" ht="23.25">
      <c r="A41" s="37" t="s">
        <v>146</v>
      </c>
      <c r="B41" s="38">
        <v>16</v>
      </c>
      <c r="C41" s="39">
        <v>48</v>
      </c>
      <c r="D41" s="39">
        <v>44</v>
      </c>
      <c r="E41" s="40">
        <f>SUM(C41:D41)</f>
        <v>92</v>
      </c>
      <c r="F41" s="55">
        <f>(E41-B41)</f>
        <v>76</v>
      </c>
      <c r="G41" s="120"/>
    </row>
    <row r="42" spans="1:8" ht="23.25">
      <c r="A42" s="37" t="s">
        <v>147</v>
      </c>
      <c r="B42" s="60">
        <v>8</v>
      </c>
      <c r="C42" s="39">
        <v>45</v>
      </c>
      <c r="D42" s="39">
        <v>41</v>
      </c>
      <c r="E42" s="40">
        <f>SUM(C42:D42)</f>
        <v>86</v>
      </c>
      <c r="F42" s="55">
        <f>(E42-B42)</f>
        <v>78</v>
      </c>
      <c r="G42" s="120"/>
    </row>
    <row r="43" spans="1:8" ht="23.25">
      <c r="A43" s="37" t="s">
        <v>148</v>
      </c>
      <c r="B43" s="38">
        <v>13</v>
      </c>
      <c r="C43" s="39">
        <v>46</v>
      </c>
      <c r="D43" s="39">
        <v>51</v>
      </c>
      <c r="E43" s="40">
        <f>SUM(C43:D43)</f>
        <v>97</v>
      </c>
      <c r="F43" s="55">
        <f>(E43-B43)</f>
        <v>84</v>
      </c>
      <c r="G43" s="120"/>
    </row>
    <row r="44" spans="1:8" ht="24" thickBot="1">
      <c r="A44" s="63" t="s">
        <v>149</v>
      </c>
      <c r="B44" s="43" t="s">
        <v>73</v>
      </c>
      <c r="C44" s="51" t="s">
        <v>73</v>
      </c>
      <c r="D44" s="51" t="s">
        <v>73</v>
      </c>
      <c r="E44" s="45" t="s">
        <v>73</v>
      </c>
      <c r="F44" s="61" t="s">
        <v>73</v>
      </c>
      <c r="G44" s="121"/>
    </row>
    <row r="45" spans="1:8" ht="13.5" thickBot="1"/>
    <row r="46" spans="1:8" ht="27" thickBot="1">
      <c r="A46" s="25" t="s">
        <v>37</v>
      </c>
      <c r="B46" s="26" t="s">
        <v>10</v>
      </c>
      <c r="C46" s="26" t="s">
        <v>11</v>
      </c>
      <c r="D46" s="26" t="s">
        <v>12</v>
      </c>
      <c r="E46" s="27" t="s">
        <v>13</v>
      </c>
      <c r="F46" s="53" t="s">
        <v>16</v>
      </c>
      <c r="G46" s="24" t="s">
        <v>17</v>
      </c>
    </row>
    <row r="47" spans="1:8" ht="23.25">
      <c r="A47" s="31" t="s">
        <v>150</v>
      </c>
      <c r="B47" s="62">
        <v>11</v>
      </c>
      <c r="C47" s="33">
        <v>45</v>
      </c>
      <c r="D47" s="33">
        <v>45</v>
      </c>
      <c r="E47" s="34">
        <f>SUM(C47:D47)</f>
        <v>90</v>
      </c>
      <c r="F47" s="54">
        <f>(E47-B47)</f>
        <v>79</v>
      </c>
      <c r="G47" s="119">
        <f>SUM(F47:F50)</f>
        <v>328</v>
      </c>
    </row>
    <row r="48" spans="1:8" ht="23.25">
      <c r="A48" s="37" t="s">
        <v>151</v>
      </c>
      <c r="B48" s="38">
        <v>11</v>
      </c>
      <c r="C48" s="39">
        <v>47</v>
      </c>
      <c r="D48" s="39">
        <v>46</v>
      </c>
      <c r="E48" s="40">
        <f>SUM(C48:D48)</f>
        <v>93</v>
      </c>
      <c r="F48" s="55">
        <f>(E48-B48)</f>
        <v>82</v>
      </c>
      <c r="G48" s="120"/>
    </row>
    <row r="49" spans="1:8" ht="23.25">
      <c r="A49" s="37" t="s">
        <v>35</v>
      </c>
      <c r="B49" s="38">
        <v>17</v>
      </c>
      <c r="C49" s="39">
        <v>49</v>
      </c>
      <c r="D49" s="39">
        <v>51</v>
      </c>
      <c r="E49" s="40">
        <f>SUM(C49:D49)</f>
        <v>100</v>
      </c>
      <c r="F49" s="55">
        <f>(E49-B49)</f>
        <v>83</v>
      </c>
      <c r="G49" s="120"/>
    </row>
    <row r="50" spans="1:8" ht="23.25">
      <c r="A50" s="37" t="s">
        <v>152</v>
      </c>
      <c r="B50" s="38">
        <v>11</v>
      </c>
      <c r="C50" s="39">
        <v>44</v>
      </c>
      <c r="D50" s="39">
        <v>51</v>
      </c>
      <c r="E50" s="40">
        <f>SUM(C50:D50)</f>
        <v>95</v>
      </c>
      <c r="F50" s="55">
        <f>(E50-B50)</f>
        <v>84</v>
      </c>
      <c r="G50" s="120"/>
    </row>
    <row r="51" spans="1:8" ht="24" thickBot="1">
      <c r="A51" s="42" t="s">
        <v>153</v>
      </c>
      <c r="B51" s="43">
        <v>17</v>
      </c>
      <c r="C51" s="51">
        <v>58</v>
      </c>
      <c r="D51" s="51">
        <v>57</v>
      </c>
      <c r="E51" s="45">
        <f>SUM(C51:D51)</f>
        <v>115</v>
      </c>
      <c r="F51" s="61">
        <f>(E51-B51)</f>
        <v>98</v>
      </c>
      <c r="G51" s="121"/>
      <c r="H51" s="23"/>
    </row>
    <row r="52" spans="1:8" ht="20.25">
      <c r="A52" s="123" t="s">
        <v>19</v>
      </c>
      <c r="B52" s="123"/>
      <c r="C52" s="123"/>
      <c r="D52" s="123"/>
      <c r="E52" s="123"/>
      <c r="F52" s="123"/>
      <c r="G52" s="123"/>
    </row>
    <row r="53" spans="1:8" ht="21" thickBot="1">
      <c r="A53" s="124" t="s">
        <v>20</v>
      </c>
      <c r="B53" s="124"/>
      <c r="C53" s="124"/>
      <c r="D53" s="124"/>
      <c r="E53" s="124"/>
      <c r="F53" s="124"/>
      <c r="G53" s="124"/>
    </row>
    <row r="54" spans="1:8" ht="24" thickBot="1">
      <c r="A54" s="125" t="s">
        <v>0</v>
      </c>
      <c r="B54" s="126"/>
      <c r="C54" s="126"/>
      <c r="D54" s="126"/>
      <c r="E54" s="126"/>
      <c r="F54" s="126"/>
      <c r="G54" s="127"/>
    </row>
    <row r="55" spans="1:8" ht="19.5">
      <c r="A55" s="128" t="s">
        <v>21</v>
      </c>
      <c r="B55" s="128"/>
      <c r="C55" s="128"/>
      <c r="D55" s="128"/>
      <c r="E55" s="128"/>
      <c r="F55" s="128"/>
      <c r="G55" s="128"/>
    </row>
    <row r="56" spans="1:8" ht="19.5">
      <c r="A56" s="129" t="s">
        <v>127</v>
      </c>
      <c r="B56" s="129"/>
      <c r="C56" s="129"/>
      <c r="D56" s="129"/>
      <c r="E56" s="129"/>
      <c r="F56" s="129"/>
      <c r="G56" s="129"/>
    </row>
    <row r="57" spans="1:8" ht="13.5" thickBot="1"/>
    <row r="58" spans="1:8" s="30" customFormat="1" ht="27" thickBot="1">
      <c r="A58" s="25" t="s">
        <v>55</v>
      </c>
      <c r="B58" s="26" t="s">
        <v>10</v>
      </c>
      <c r="C58" s="26" t="s">
        <v>11</v>
      </c>
      <c r="D58" s="26" t="s">
        <v>12</v>
      </c>
      <c r="E58" s="27" t="s">
        <v>13</v>
      </c>
      <c r="F58" s="53" t="s">
        <v>16</v>
      </c>
      <c r="G58" s="24" t="s">
        <v>17</v>
      </c>
      <c r="H58" s="29"/>
    </row>
    <row r="59" spans="1:8" ht="23.25">
      <c r="A59" s="31" t="s">
        <v>154</v>
      </c>
      <c r="B59" s="62">
        <v>8</v>
      </c>
      <c r="C59" s="33">
        <v>43</v>
      </c>
      <c r="D59" s="33">
        <v>44</v>
      </c>
      <c r="E59" s="34">
        <f>SUM(C59:D59)</f>
        <v>87</v>
      </c>
      <c r="F59" s="54">
        <f>(E59-B59)</f>
        <v>79</v>
      </c>
      <c r="G59" s="119">
        <f>SUM(F59:F62)</f>
        <v>332</v>
      </c>
    </row>
    <row r="60" spans="1:8" ht="23.25">
      <c r="A60" s="37" t="s">
        <v>155</v>
      </c>
      <c r="B60" s="38">
        <v>12</v>
      </c>
      <c r="C60" s="39">
        <v>47</v>
      </c>
      <c r="D60" s="39">
        <v>49</v>
      </c>
      <c r="E60" s="40">
        <f>SUM(C60:D60)</f>
        <v>96</v>
      </c>
      <c r="F60" s="55">
        <f>(E60-B60)</f>
        <v>84</v>
      </c>
      <c r="G60" s="120"/>
    </row>
    <row r="61" spans="1:8" ht="23.25">
      <c r="A61" s="37" t="s">
        <v>156</v>
      </c>
      <c r="B61" s="38">
        <v>11</v>
      </c>
      <c r="C61" s="39">
        <v>48</v>
      </c>
      <c r="D61" s="39">
        <v>47</v>
      </c>
      <c r="E61" s="40">
        <f>SUM(C61:D61)</f>
        <v>95</v>
      </c>
      <c r="F61" s="55">
        <f>(E61-B61)</f>
        <v>84</v>
      </c>
      <c r="G61" s="120"/>
    </row>
    <row r="62" spans="1:8" ht="23.25">
      <c r="A62" s="37" t="s">
        <v>157</v>
      </c>
      <c r="B62" s="38">
        <v>27</v>
      </c>
      <c r="C62" s="39">
        <v>58</v>
      </c>
      <c r="D62" s="39">
        <v>54</v>
      </c>
      <c r="E62" s="40">
        <f>SUM(C62:D62)</f>
        <v>112</v>
      </c>
      <c r="F62" s="55">
        <f>(E62-B62)</f>
        <v>85</v>
      </c>
      <c r="G62" s="120"/>
    </row>
    <row r="63" spans="1:8" ht="24" thickBot="1">
      <c r="A63" s="42" t="s">
        <v>158</v>
      </c>
      <c r="B63" s="43">
        <v>17</v>
      </c>
      <c r="C63" s="51" t="s">
        <v>73</v>
      </c>
      <c r="D63" s="51" t="s">
        <v>73</v>
      </c>
      <c r="E63" s="52" t="s">
        <v>73</v>
      </c>
      <c r="F63" s="61" t="s">
        <v>73</v>
      </c>
      <c r="G63" s="121"/>
    </row>
    <row r="64" spans="1:8" s="30" customFormat="1" ht="27" thickBot="1">
      <c r="A64" s="25" t="s">
        <v>9</v>
      </c>
      <c r="B64" s="26" t="s">
        <v>10</v>
      </c>
      <c r="C64" s="26" t="s">
        <v>11</v>
      </c>
      <c r="D64" s="26" t="s">
        <v>12</v>
      </c>
      <c r="E64" s="27" t="s">
        <v>13</v>
      </c>
      <c r="F64" s="53" t="s">
        <v>16</v>
      </c>
      <c r="G64" s="24" t="s">
        <v>17</v>
      </c>
      <c r="H64" s="29"/>
    </row>
    <row r="65" spans="1:7" ht="23.25">
      <c r="A65" s="31" t="s">
        <v>159</v>
      </c>
      <c r="B65" s="32">
        <v>6</v>
      </c>
      <c r="C65" s="33">
        <v>36</v>
      </c>
      <c r="D65" s="33">
        <v>35</v>
      </c>
      <c r="E65" s="34">
        <f>SUM(C65:D65)</f>
        <v>71</v>
      </c>
      <c r="F65" s="54">
        <f>(E65-B65)</f>
        <v>65</v>
      </c>
      <c r="G65" s="116"/>
    </row>
    <row r="66" spans="1:7" ht="23.25">
      <c r="A66" s="37" t="s">
        <v>31</v>
      </c>
      <c r="B66" s="38">
        <v>10</v>
      </c>
      <c r="C66" s="49">
        <v>37</v>
      </c>
      <c r="D66" s="49">
        <v>41</v>
      </c>
      <c r="E66" s="40">
        <f>SUM(C66:D66)</f>
        <v>78</v>
      </c>
      <c r="F66" s="55">
        <f>(E66-B66)</f>
        <v>68</v>
      </c>
      <c r="G66" s="117"/>
    </row>
    <row r="67" spans="1:7" ht="23.25">
      <c r="A67" s="37" t="s">
        <v>30</v>
      </c>
      <c r="B67" s="38">
        <v>8</v>
      </c>
      <c r="C67" s="39">
        <v>42</v>
      </c>
      <c r="D67" s="39">
        <v>42</v>
      </c>
      <c r="E67" s="40">
        <f>SUM(C67:D67)</f>
        <v>84</v>
      </c>
      <c r="F67" s="55">
        <f>(E67-B67)</f>
        <v>76</v>
      </c>
      <c r="G67" s="117"/>
    </row>
    <row r="68" spans="1:7" ht="23.25">
      <c r="A68" s="37" t="s">
        <v>160</v>
      </c>
      <c r="B68" s="38">
        <v>13</v>
      </c>
      <c r="C68" s="49" t="s">
        <v>73</v>
      </c>
      <c r="D68" s="49" t="s">
        <v>73</v>
      </c>
      <c r="E68" s="50" t="s">
        <v>73</v>
      </c>
      <c r="F68" s="55" t="s">
        <v>73</v>
      </c>
      <c r="G68" s="117"/>
    </row>
    <row r="69" spans="1:7" ht="24" thickBot="1">
      <c r="A69" s="42" t="s">
        <v>161</v>
      </c>
      <c r="B69" s="43">
        <v>3</v>
      </c>
      <c r="C69" s="51" t="s">
        <v>73</v>
      </c>
      <c r="D69" s="51" t="s">
        <v>73</v>
      </c>
      <c r="E69" s="52" t="s">
        <v>73</v>
      </c>
      <c r="F69" s="64" t="s">
        <v>73</v>
      </c>
      <c r="G69" s="118"/>
    </row>
  </sheetData>
  <mergeCells count="25">
    <mergeCell ref="G65:G69"/>
    <mergeCell ref="A52:G52"/>
    <mergeCell ref="A53:G53"/>
    <mergeCell ref="A54:G54"/>
    <mergeCell ref="A55:G55"/>
    <mergeCell ref="A56:G56"/>
    <mergeCell ref="G59:G63"/>
    <mergeCell ref="G47:G51"/>
    <mergeCell ref="G8:G12"/>
    <mergeCell ref="G14:G18"/>
    <mergeCell ref="G20:G24"/>
    <mergeCell ref="A26:G26"/>
    <mergeCell ref="A27:G27"/>
    <mergeCell ref="A28:G28"/>
    <mergeCell ref="A29:G29"/>
    <mergeCell ref="A30:G30"/>
    <mergeCell ref="A31:G31"/>
    <mergeCell ref="G34:G38"/>
    <mergeCell ref="G40:G44"/>
    <mergeCell ref="A6:G6"/>
    <mergeCell ref="A1:G1"/>
    <mergeCell ref="A2:G2"/>
    <mergeCell ref="A3:G3"/>
    <mergeCell ref="A4:G4"/>
    <mergeCell ref="A5:G5"/>
  </mergeCells>
  <printOptions horizontalCentered="1" verticalCentered="1"/>
  <pageMargins left="0" right="0" top="0" bottom="0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0"/>
  <sheetViews>
    <sheetView zoomScale="70" zoomScaleNormal="70" workbookViewId="0">
      <selection activeCell="A24" sqref="A24"/>
    </sheetView>
  </sheetViews>
  <sheetFormatPr baseColWidth="10" defaultColWidth="11.42578125" defaultRowHeight="12.75"/>
  <cols>
    <col min="1" max="1" width="56.5703125" style="22" bestFit="1" customWidth="1"/>
    <col min="2" max="4" width="7.7109375" style="22" customWidth="1"/>
    <col min="5" max="5" width="10" style="22" bestFit="1" customWidth="1"/>
    <col min="6" max="6" width="7.7109375" style="57" customWidth="1"/>
    <col min="7" max="7" width="28.42578125" style="22" bestFit="1" customWidth="1"/>
    <col min="8" max="16384" width="11.42578125" style="22"/>
  </cols>
  <sheetData>
    <row r="1" spans="1:8" ht="23.25">
      <c r="A1" s="130" t="s">
        <v>164</v>
      </c>
      <c r="B1" s="130"/>
      <c r="C1" s="130"/>
      <c r="D1" s="130"/>
      <c r="E1" s="130"/>
      <c r="F1" s="130"/>
      <c r="G1" s="130"/>
      <c r="H1" s="23"/>
    </row>
    <row r="2" spans="1:8" ht="20.25">
      <c r="A2" s="123" t="s">
        <v>19</v>
      </c>
      <c r="B2" s="123"/>
      <c r="C2" s="123"/>
      <c r="D2" s="123"/>
      <c r="E2" s="123"/>
      <c r="F2" s="123"/>
      <c r="G2" s="123"/>
    </row>
    <row r="3" spans="1:8" ht="21" thickBot="1">
      <c r="A3" s="124" t="s">
        <v>20</v>
      </c>
      <c r="B3" s="124"/>
      <c r="C3" s="124"/>
      <c r="D3" s="124"/>
      <c r="E3" s="124"/>
      <c r="F3" s="124"/>
      <c r="G3" s="124"/>
    </row>
    <row r="4" spans="1:8" ht="24" thickBot="1">
      <c r="A4" s="125" t="s">
        <v>0</v>
      </c>
      <c r="B4" s="126"/>
      <c r="C4" s="126"/>
      <c r="D4" s="126"/>
      <c r="E4" s="126"/>
      <c r="F4" s="126"/>
      <c r="G4" s="127"/>
    </row>
    <row r="5" spans="1:8" ht="19.5">
      <c r="A5" s="128" t="s">
        <v>21</v>
      </c>
      <c r="B5" s="128"/>
      <c r="C5" s="128"/>
      <c r="D5" s="128"/>
      <c r="E5" s="128"/>
      <c r="F5" s="128"/>
      <c r="G5" s="128"/>
    </row>
    <row r="6" spans="1:8" ht="20.25" thickBot="1">
      <c r="A6" s="129" t="s">
        <v>165</v>
      </c>
      <c r="B6" s="129"/>
      <c r="C6" s="129"/>
      <c r="D6" s="129"/>
      <c r="E6" s="129"/>
      <c r="F6" s="129"/>
      <c r="G6" s="129"/>
    </row>
    <row r="7" spans="1:8" s="30" customFormat="1" ht="27" thickBot="1">
      <c r="A7" s="25" t="s">
        <v>9</v>
      </c>
      <c r="B7" s="26" t="s">
        <v>10</v>
      </c>
      <c r="C7" s="26" t="s">
        <v>11</v>
      </c>
      <c r="D7" s="26" t="s">
        <v>12</v>
      </c>
      <c r="E7" s="27" t="s">
        <v>13</v>
      </c>
      <c r="F7" s="53" t="s">
        <v>16</v>
      </c>
      <c r="G7" s="24" t="s">
        <v>17</v>
      </c>
      <c r="H7" s="29"/>
    </row>
    <row r="8" spans="1:8" ht="23.25" customHeight="1">
      <c r="A8" s="66" t="s">
        <v>107</v>
      </c>
      <c r="B8" s="67">
        <v>19</v>
      </c>
      <c r="C8" s="68">
        <v>40</v>
      </c>
      <c r="D8" s="68">
        <v>48</v>
      </c>
      <c r="E8" s="34">
        <f>SUM(C8:D8)</f>
        <v>88</v>
      </c>
      <c r="F8" s="54">
        <f>(E8-B8)</f>
        <v>69</v>
      </c>
      <c r="G8" s="119">
        <f>SUM(F8:F11)</f>
        <v>295</v>
      </c>
    </row>
    <row r="9" spans="1:8" ht="23.25">
      <c r="A9" s="69" t="s">
        <v>105</v>
      </c>
      <c r="B9" s="70">
        <v>9</v>
      </c>
      <c r="C9" s="71">
        <v>42</v>
      </c>
      <c r="D9" s="71">
        <v>39</v>
      </c>
      <c r="E9" s="40">
        <f>SUM(C9:D9)</f>
        <v>81</v>
      </c>
      <c r="F9" s="55">
        <f>(E9-B9)</f>
        <v>72</v>
      </c>
      <c r="G9" s="120"/>
    </row>
    <row r="10" spans="1:8" ht="23.25">
      <c r="A10" s="69" t="s">
        <v>28</v>
      </c>
      <c r="B10" s="70">
        <v>3</v>
      </c>
      <c r="C10" s="71">
        <v>38</v>
      </c>
      <c r="D10" s="71">
        <v>38</v>
      </c>
      <c r="E10" s="40">
        <f>SUM(C10:D10)</f>
        <v>76</v>
      </c>
      <c r="F10" s="55">
        <f>(E10-B10)</f>
        <v>73</v>
      </c>
      <c r="G10" s="120"/>
    </row>
    <row r="11" spans="1:8" ht="23.25">
      <c r="A11" s="69" t="s">
        <v>104</v>
      </c>
      <c r="B11" s="70">
        <v>5</v>
      </c>
      <c r="C11" s="71">
        <v>41</v>
      </c>
      <c r="D11" s="71">
        <v>45</v>
      </c>
      <c r="E11" s="40">
        <f>SUM(C11:D11)</f>
        <v>86</v>
      </c>
      <c r="F11" s="55">
        <f>(E11-B11)</f>
        <v>81</v>
      </c>
      <c r="G11" s="120"/>
    </row>
    <row r="12" spans="1:8" ht="24" thickBot="1">
      <c r="A12" s="72" t="s">
        <v>106</v>
      </c>
      <c r="B12" s="73">
        <v>11</v>
      </c>
      <c r="C12" s="74">
        <v>48</v>
      </c>
      <c r="D12" s="74">
        <v>50</v>
      </c>
      <c r="E12" s="45">
        <f>SUM(C12:D12)</f>
        <v>98</v>
      </c>
      <c r="F12" s="61">
        <f>(E12-B12)</f>
        <v>87</v>
      </c>
      <c r="G12" s="121"/>
    </row>
    <row r="13" spans="1:8" s="30" customFormat="1" ht="27" thickBot="1">
      <c r="A13" s="25" t="s">
        <v>54</v>
      </c>
      <c r="B13" s="26" t="s">
        <v>10</v>
      </c>
      <c r="C13" s="26" t="s">
        <v>11</v>
      </c>
      <c r="D13" s="26" t="s">
        <v>12</v>
      </c>
      <c r="E13" s="27" t="s">
        <v>13</v>
      </c>
      <c r="F13" s="53" t="s">
        <v>16</v>
      </c>
      <c r="G13" s="24" t="s">
        <v>17</v>
      </c>
      <c r="H13" s="29"/>
    </row>
    <row r="14" spans="1:8" ht="23.25" customHeight="1">
      <c r="A14" s="66" t="s">
        <v>166</v>
      </c>
      <c r="B14" s="67">
        <v>3</v>
      </c>
      <c r="C14" s="68">
        <v>32</v>
      </c>
      <c r="D14" s="68">
        <v>43</v>
      </c>
      <c r="E14" s="34">
        <f>SUM(C14:D14)</f>
        <v>75</v>
      </c>
      <c r="F14" s="54">
        <f>(E14-B14)</f>
        <v>72</v>
      </c>
      <c r="G14" s="119">
        <f>SUM(F14:F17)</f>
        <v>297</v>
      </c>
    </row>
    <row r="15" spans="1:8" ht="23.25">
      <c r="A15" s="69" t="s">
        <v>167</v>
      </c>
      <c r="B15" s="70">
        <v>13</v>
      </c>
      <c r="C15" s="75">
        <v>43</v>
      </c>
      <c r="D15" s="75">
        <v>45</v>
      </c>
      <c r="E15" s="40">
        <f>SUM(C15:D15)</f>
        <v>88</v>
      </c>
      <c r="F15" s="55">
        <f>(E15-B15)</f>
        <v>75</v>
      </c>
      <c r="G15" s="120"/>
    </row>
    <row r="16" spans="1:8" ht="23.25">
      <c r="A16" s="69" t="s">
        <v>168</v>
      </c>
      <c r="B16" s="70">
        <v>6</v>
      </c>
      <c r="C16" s="71">
        <v>41</v>
      </c>
      <c r="D16" s="71">
        <v>40</v>
      </c>
      <c r="E16" s="40">
        <f>SUM(C16:D16)</f>
        <v>81</v>
      </c>
      <c r="F16" s="55">
        <f>(E16-B16)</f>
        <v>75</v>
      </c>
      <c r="G16" s="120"/>
    </row>
    <row r="17" spans="1:15" ht="23.25">
      <c r="A17" s="69" t="s">
        <v>169</v>
      </c>
      <c r="B17" s="70">
        <v>12</v>
      </c>
      <c r="C17" s="71">
        <v>43</v>
      </c>
      <c r="D17" s="71">
        <v>44</v>
      </c>
      <c r="E17" s="40">
        <f>SUM(C17:D17)</f>
        <v>87</v>
      </c>
      <c r="F17" s="55">
        <f>(E17-B17)</f>
        <v>75</v>
      </c>
      <c r="G17" s="120"/>
    </row>
    <row r="18" spans="1:15" ht="24" thickBot="1">
      <c r="A18" s="72" t="s">
        <v>170</v>
      </c>
      <c r="B18" s="73">
        <v>20</v>
      </c>
      <c r="C18" s="76">
        <v>49</v>
      </c>
      <c r="D18" s="76">
        <v>52</v>
      </c>
      <c r="E18" s="45">
        <f>SUM(C18:D18)</f>
        <v>101</v>
      </c>
      <c r="F18" s="61">
        <f>(E18-B18)</f>
        <v>81</v>
      </c>
      <c r="G18" s="121"/>
    </row>
    <row r="19" spans="1:15" ht="13.5" thickBot="1">
      <c r="O19" s="57"/>
    </row>
    <row r="20" spans="1:15" ht="23.25" customHeight="1" thickBot="1">
      <c r="A20" s="25" t="s">
        <v>38</v>
      </c>
      <c r="B20" s="26" t="s">
        <v>10</v>
      </c>
      <c r="C20" s="26" t="s">
        <v>11</v>
      </c>
      <c r="D20" s="26" t="s">
        <v>12</v>
      </c>
      <c r="E20" s="27" t="s">
        <v>13</v>
      </c>
      <c r="F20" s="53" t="s">
        <v>16</v>
      </c>
      <c r="G20" s="24" t="s">
        <v>17</v>
      </c>
    </row>
    <row r="21" spans="1:15" ht="23.25">
      <c r="A21" s="66" t="s">
        <v>171</v>
      </c>
      <c r="B21" s="67">
        <v>6</v>
      </c>
      <c r="C21" s="68">
        <v>43</v>
      </c>
      <c r="D21" s="68">
        <v>40</v>
      </c>
      <c r="E21" s="34">
        <f>SUM(C21:D21)</f>
        <v>83</v>
      </c>
      <c r="F21" s="54">
        <f>(E21-B21)</f>
        <v>77</v>
      </c>
      <c r="G21" s="119">
        <f>SUM(F21:F24)</f>
        <v>320</v>
      </c>
    </row>
    <row r="22" spans="1:15" ht="23.25">
      <c r="A22" s="69" t="s">
        <v>172</v>
      </c>
      <c r="B22" s="70">
        <v>13</v>
      </c>
      <c r="C22" s="75">
        <v>48</v>
      </c>
      <c r="D22" s="75">
        <v>45</v>
      </c>
      <c r="E22" s="40">
        <f>SUM(C22:D22)</f>
        <v>93</v>
      </c>
      <c r="F22" s="55">
        <f>(E22-B22)</f>
        <v>80</v>
      </c>
      <c r="G22" s="120"/>
    </row>
    <row r="23" spans="1:15" ht="23.25">
      <c r="A23" s="69" t="s">
        <v>173</v>
      </c>
      <c r="B23" s="70">
        <v>13</v>
      </c>
      <c r="C23" s="71">
        <v>46</v>
      </c>
      <c r="D23" s="71">
        <v>47</v>
      </c>
      <c r="E23" s="40">
        <f>SUM(C23:D23)</f>
        <v>93</v>
      </c>
      <c r="F23" s="55">
        <f>(E23-B23)</f>
        <v>80</v>
      </c>
      <c r="G23" s="120"/>
    </row>
    <row r="24" spans="1:15" ht="23.25">
      <c r="A24" s="69" t="s">
        <v>42</v>
      </c>
      <c r="B24" s="70">
        <v>6</v>
      </c>
      <c r="C24" s="71">
        <v>48</v>
      </c>
      <c r="D24" s="71">
        <v>41</v>
      </c>
      <c r="E24" s="40">
        <f>SUM(C24:D24)</f>
        <v>89</v>
      </c>
      <c r="F24" s="55">
        <f>(E24-B24)</f>
        <v>83</v>
      </c>
      <c r="G24" s="120"/>
    </row>
    <row r="25" spans="1:15" ht="24" thickBot="1">
      <c r="A25" s="72" t="s">
        <v>174</v>
      </c>
      <c r="B25" s="73">
        <v>22</v>
      </c>
      <c r="C25" s="76">
        <v>57</v>
      </c>
      <c r="D25" s="76">
        <v>53</v>
      </c>
      <c r="E25" s="45">
        <f>SUM(C25:D25)</f>
        <v>110</v>
      </c>
      <c r="F25" s="61">
        <f>(E25-B25)</f>
        <v>88</v>
      </c>
      <c r="G25" s="121"/>
    </row>
    <row r="26" spans="1:15" ht="23.25">
      <c r="A26" s="130" t="s">
        <v>164</v>
      </c>
      <c r="B26" s="130"/>
      <c r="C26" s="130"/>
      <c r="D26" s="130"/>
      <c r="E26" s="130"/>
      <c r="F26" s="130"/>
      <c r="G26" s="130"/>
      <c r="H26" s="23"/>
    </row>
    <row r="27" spans="1:15" ht="20.25">
      <c r="A27" s="123" t="s">
        <v>19</v>
      </c>
      <c r="B27" s="123"/>
      <c r="C27" s="123"/>
      <c r="D27" s="123"/>
      <c r="E27" s="123"/>
      <c r="F27" s="123"/>
      <c r="G27" s="123"/>
    </row>
    <row r="28" spans="1:15" ht="21" thickBot="1">
      <c r="A28" s="124" t="s">
        <v>20</v>
      </c>
      <c r="B28" s="124"/>
      <c r="C28" s="124"/>
      <c r="D28" s="124"/>
      <c r="E28" s="124"/>
      <c r="F28" s="124"/>
      <c r="G28" s="124"/>
    </row>
    <row r="29" spans="1:15" ht="24" thickBot="1">
      <c r="A29" s="125" t="s">
        <v>0</v>
      </c>
      <c r="B29" s="126"/>
      <c r="C29" s="126"/>
      <c r="D29" s="126"/>
      <c r="E29" s="126"/>
      <c r="F29" s="126"/>
      <c r="G29" s="127"/>
    </row>
    <row r="30" spans="1:15" ht="19.5">
      <c r="A30" s="128" t="s">
        <v>21</v>
      </c>
      <c r="B30" s="128"/>
      <c r="C30" s="128"/>
      <c r="D30" s="128"/>
      <c r="E30" s="128"/>
      <c r="F30" s="128"/>
      <c r="G30" s="128"/>
    </row>
    <row r="31" spans="1:15" ht="19.5">
      <c r="A31" s="129" t="s">
        <v>165</v>
      </c>
      <c r="B31" s="129"/>
      <c r="C31" s="129"/>
      <c r="D31" s="129"/>
      <c r="E31" s="129"/>
      <c r="F31" s="129"/>
      <c r="G31" s="129"/>
    </row>
    <row r="32" spans="1:15" ht="8.25" customHeight="1" thickBot="1"/>
    <row r="33" spans="1:8" s="30" customFormat="1" ht="27" thickBot="1">
      <c r="A33" s="25" t="s">
        <v>53</v>
      </c>
      <c r="B33" s="26" t="s">
        <v>10</v>
      </c>
      <c r="C33" s="26" t="s">
        <v>11</v>
      </c>
      <c r="D33" s="26" t="s">
        <v>12</v>
      </c>
      <c r="E33" s="27" t="s">
        <v>13</v>
      </c>
      <c r="F33" s="53" t="s">
        <v>16</v>
      </c>
      <c r="G33" s="24" t="s">
        <v>17</v>
      </c>
      <c r="H33" s="29"/>
    </row>
    <row r="34" spans="1:8" ht="23.25" customHeight="1">
      <c r="A34" s="66" t="s">
        <v>117</v>
      </c>
      <c r="B34" s="67">
        <v>17</v>
      </c>
      <c r="C34" s="68">
        <v>50</v>
      </c>
      <c r="D34" s="68">
        <v>46</v>
      </c>
      <c r="E34" s="34">
        <f>SUM(C34:D34)</f>
        <v>96</v>
      </c>
      <c r="F34" s="54">
        <f>(E34-B34)</f>
        <v>79</v>
      </c>
      <c r="G34" s="119">
        <f>SUM(F34:F37)</f>
        <v>324</v>
      </c>
    </row>
    <row r="35" spans="1:8" ht="23.25">
      <c r="A35" s="69" t="s">
        <v>175</v>
      </c>
      <c r="B35" s="70">
        <v>12</v>
      </c>
      <c r="C35" s="71">
        <v>46</v>
      </c>
      <c r="D35" s="71">
        <v>47</v>
      </c>
      <c r="E35" s="40">
        <f>SUM(C35:D35)</f>
        <v>93</v>
      </c>
      <c r="F35" s="55">
        <f>(E35-B35)</f>
        <v>81</v>
      </c>
      <c r="G35" s="120"/>
    </row>
    <row r="36" spans="1:8" ht="23.25">
      <c r="A36" s="69" t="s">
        <v>176</v>
      </c>
      <c r="B36" s="70">
        <v>6</v>
      </c>
      <c r="C36" s="71">
        <v>46</v>
      </c>
      <c r="D36" s="71">
        <v>41</v>
      </c>
      <c r="E36" s="40">
        <f>SUM(C36:D36)</f>
        <v>87</v>
      </c>
      <c r="F36" s="55">
        <f>(E36-B36)</f>
        <v>81</v>
      </c>
      <c r="G36" s="120"/>
    </row>
    <row r="37" spans="1:8" ht="23.25">
      <c r="A37" s="69" t="s">
        <v>177</v>
      </c>
      <c r="B37" s="70">
        <v>17</v>
      </c>
      <c r="C37" s="71">
        <v>46</v>
      </c>
      <c r="D37" s="71">
        <v>54</v>
      </c>
      <c r="E37" s="40">
        <f>SUM(C37:D37)</f>
        <v>100</v>
      </c>
      <c r="F37" s="55">
        <f>(E37-B37)</f>
        <v>83</v>
      </c>
      <c r="G37" s="120"/>
    </row>
    <row r="38" spans="1:8" ht="24" thickBot="1">
      <c r="A38" s="72" t="s">
        <v>115</v>
      </c>
      <c r="B38" s="73">
        <v>12</v>
      </c>
      <c r="C38" s="76" t="s">
        <v>118</v>
      </c>
      <c r="D38" s="76" t="s">
        <v>119</v>
      </c>
      <c r="E38" s="45" t="s">
        <v>120</v>
      </c>
      <c r="F38" s="61" t="s">
        <v>121</v>
      </c>
      <c r="G38" s="121"/>
    </row>
    <row r="39" spans="1:8" ht="27" thickBot="1">
      <c r="A39" s="25" t="s">
        <v>55</v>
      </c>
      <c r="B39" s="26" t="s">
        <v>10</v>
      </c>
      <c r="C39" s="26" t="s">
        <v>11</v>
      </c>
      <c r="D39" s="26" t="s">
        <v>12</v>
      </c>
      <c r="E39" s="27" t="s">
        <v>13</v>
      </c>
      <c r="F39" s="53" t="s">
        <v>16</v>
      </c>
      <c r="G39" s="24" t="s">
        <v>17</v>
      </c>
    </row>
    <row r="40" spans="1:8" ht="23.25" customHeight="1">
      <c r="A40" s="66" t="s">
        <v>178</v>
      </c>
      <c r="B40" s="67">
        <v>5</v>
      </c>
      <c r="C40" s="68">
        <v>39</v>
      </c>
      <c r="D40" s="68">
        <v>41</v>
      </c>
      <c r="E40" s="34">
        <f>SUM(C40:D40)</f>
        <v>80</v>
      </c>
      <c r="F40" s="54">
        <f>(E40-B40)</f>
        <v>75</v>
      </c>
      <c r="G40" s="119">
        <f>SUM(F40:F43)</f>
        <v>324</v>
      </c>
    </row>
    <row r="41" spans="1:8" ht="23.25">
      <c r="A41" s="69" t="s">
        <v>179</v>
      </c>
      <c r="B41" s="70">
        <v>16</v>
      </c>
      <c r="C41" s="71">
        <v>49</v>
      </c>
      <c r="D41" s="71">
        <v>45</v>
      </c>
      <c r="E41" s="40">
        <f>SUM(C41:D41)</f>
        <v>94</v>
      </c>
      <c r="F41" s="55">
        <f>(E41-B41)</f>
        <v>78</v>
      </c>
      <c r="G41" s="120"/>
    </row>
    <row r="42" spans="1:8" ht="23.25">
      <c r="A42" s="69" t="s">
        <v>110</v>
      </c>
      <c r="B42" s="70">
        <v>18</v>
      </c>
      <c r="C42" s="71">
        <v>48</v>
      </c>
      <c r="D42" s="71">
        <v>49</v>
      </c>
      <c r="E42" s="40">
        <f>SUM(C42:D42)</f>
        <v>97</v>
      </c>
      <c r="F42" s="55">
        <f>(E42-B42)</f>
        <v>79</v>
      </c>
      <c r="G42" s="120"/>
    </row>
    <row r="43" spans="1:8" ht="23.25">
      <c r="A43" s="69" t="s">
        <v>180</v>
      </c>
      <c r="B43" s="70">
        <v>14</v>
      </c>
      <c r="C43" s="75">
        <v>53</v>
      </c>
      <c r="D43" s="75">
        <v>53</v>
      </c>
      <c r="E43" s="40">
        <f>SUM(C43:D43)</f>
        <v>106</v>
      </c>
      <c r="F43" s="55">
        <f>(E43-B43)</f>
        <v>92</v>
      </c>
      <c r="G43" s="120"/>
    </row>
    <row r="44" spans="1:8" ht="24" thickBot="1">
      <c r="A44" s="72" t="s">
        <v>181</v>
      </c>
      <c r="B44" s="73">
        <v>3</v>
      </c>
      <c r="C44" s="74" t="s">
        <v>73</v>
      </c>
      <c r="D44" s="74" t="s">
        <v>73</v>
      </c>
      <c r="E44" s="52" t="s">
        <v>73</v>
      </c>
      <c r="F44" s="61" t="s">
        <v>73</v>
      </c>
      <c r="G44" s="121"/>
    </row>
    <row r="45" spans="1:8" ht="23.25" customHeight="1" thickBot="1">
      <c r="A45" s="25" t="s">
        <v>14</v>
      </c>
      <c r="B45" s="26" t="s">
        <v>10</v>
      </c>
      <c r="C45" s="26" t="s">
        <v>11</v>
      </c>
      <c r="D45" s="26" t="s">
        <v>12</v>
      </c>
      <c r="E45" s="27" t="s">
        <v>13</v>
      </c>
      <c r="F45" s="53" t="s">
        <v>16</v>
      </c>
      <c r="G45" s="24" t="s">
        <v>17</v>
      </c>
    </row>
    <row r="46" spans="1:8" ht="23.25" customHeight="1">
      <c r="A46" s="66" t="s">
        <v>182</v>
      </c>
      <c r="B46" s="67">
        <v>21</v>
      </c>
      <c r="C46" s="68">
        <v>49</v>
      </c>
      <c r="D46" s="68">
        <v>48</v>
      </c>
      <c r="E46" s="34">
        <f>SUM(C46:D46)</f>
        <v>97</v>
      </c>
      <c r="F46" s="54">
        <f>(E46-B46)</f>
        <v>76</v>
      </c>
      <c r="G46" s="119">
        <f>SUM(F46:F49)</f>
        <v>324</v>
      </c>
    </row>
    <row r="47" spans="1:8" ht="23.25">
      <c r="A47" s="69" t="s">
        <v>183</v>
      </c>
      <c r="B47" s="70">
        <v>3</v>
      </c>
      <c r="C47" s="71">
        <v>37</v>
      </c>
      <c r="D47" s="71">
        <v>45</v>
      </c>
      <c r="E47" s="40">
        <f>SUM(C47:D47)</f>
        <v>82</v>
      </c>
      <c r="F47" s="55">
        <f>(E47-B47)</f>
        <v>79</v>
      </c>
      <c r="G47" s="120"/>
    </row>
    <row r="48" spans="1:8" ht="23.25">
      <c r="A48" s="69" t="s">
        <v>184</v>
      </c>
      <c r="B48" s="70">
        <v>7</v>
      </c>
      <c r="C48" s="71">
        <v>43</v>
      </c>
      <c r="D48" s="71">
        <v>46</v>
      </c>
      <c r="E48" s="40">
        <f>SUM(C48:D48)</f>
        <v>89</v>
      </c>
      <c r="F48" s="55">
        <f>(E48-B48)</f>
        <v>82</v>
      </c>
      <c r="G48" s="120"/>
    </row>
    <row r="49" spans="1:7" ht="23.25">
      <c r="A49" s="69" t="s">
        <v>93</v>
      </c>
      <c r="B49" s="70">
        <v>12</v>
      </c>
      <c r="C49" s="71">
        <v>48</v>
      </c>
      <c r="D49" s="71">
        <v>51</v>
      </c>
      <c r="E49" s="40">
        <f>SUM(C49:D49)</f>
        <v>99</v>
      </c>
      <c r="F49" s="55">
        <f>(E49-B49)</f>
        <v>87</v>
      </c>
      <c r="G49" s="120"/>
    </row>
    <row r="50" spans="1:7" ht="24" thickBot="1">
      <c r="A50" s="72" t="s">
        <v>47</v>
      </c>
      <c r="B50" s="73">
        <v>11</v>
      </c>
      <c r="C50" s="74" t="s">
        <v>73</v>
      </c>
      <c r="D50" s="74" t="s">
        <v>73</v>
      </c>
      <c r="E50" s="52" t="s">
        <v>73</v>
      </c>
      <c r="F50" s="61" t="s">
        <v>73</v>
      </c>
      <c r="G50" s="121"/>
    </row>
  </sheetData>
  <mergeCells count="18">
    <mergeCell ref="A6:G6"/>
    <mergeCell ref="A1:G1"/>
    <mergeCell ref="A2:G2"/>
    <mergeCell ref="A3:G3"/>
    <mergeCell ref="A4:G4"/>
    <mergeCell ref="A5:G5"/>
    <mergeCell ref="G40:G44"/>
    <mergeCell ref="G46:G50"/>
    <mergeCell ref="G8:G12"/>
    <mergeCell ref="G14:G18"/>
    <mergeCell ref="A26:G26"/>
    <mergeCell ref="A27:G27"/>
    <mergeCell ref="A28:G28"/>
    <mergeCell ref="G21:G25"/>
    <mergeCell ref="A29:G29"/>
    <mergeCell ref="A30:G30"/>
    <mergeCell ref="A31:G31"/>
    <mergeCell ref="G34:G38"/>
  </mergeCells>
  <printOptions horizontalCentered="1" verticalCentered="1"/>
  <pageMargins left="0" right="0" top="0" bottom="0" header="0" footer="0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4"/>
  <sheetViews>
    <sheetView zoomScale="55" zoomScaleNormal="55" workbookViewId="0">
      <selection activeCell="L10" sqref="L10"/>
    </sheetView>
  </sheetViews>
  <sheetFormatPr baseColWidth="10" defaultColWidth="11.42578125" defaultRowHeight="12.75"/>
  <cols>
    <col min="1" max="1" width="69.85546875" style="22" bestFit="1" customWidth="1"/>
    <col min="2" max="4" width="7.7109375" style="22" customWidth="1"/>
    <col min="5" max="5" width="10" style="22" bestFit="1" customWidth="1"/>
    <col min="6" max="6" width="7.7109375" style="57" customWidth="1"/>
    <col min="7" max="7" width="28.42578125" style="22" bestFit="1" customWidth="1"/>
    <col min="8" max="256" width="11.42578125" style="22"/>
    <col min="257" max="257" width="69.85546875" style="22" bestFit="1" customWidth="1"/>
    <col min="258" max="260" width="7.7109375" style="22" customWidth="1"/>
    <col min="261" max="261" width="10" style="22" bestFit="1" customWidth="1"/>
    <col min="262" max="262" width="7.7109375" style="22" customWidth="1"/>
    <col min="263" max="263" width="28.42578125" style="22" bestFit="1" customWidth="1"/>
    <col min="264" max="512" width="11.42578125" style="22"/>
    <col min="513" max="513" width="69.85546875" style="22" bestFit="1" customWidth="1"/>
    <col min="514" max="516" width="7.7109375" style="22" customWidth="1"/>
    <col min="517" max="517" width="10" style="22" bestFit="1" customWidth="1"/>
    <col min="518" max="518" width="7.7109375" style="22" customWidth="1"/>
    <col min="519" max="519" width="28.42578125" style="22" bestFit="1" customWidth="1"/>
    <col min="520" max="768" width="11.42578125" style="22"/>
    <col min="769" max="769" width="69.85546875" style="22" bestFit="1" customWidth="1"/>
    <col min="770" max="772" width="7.7109375" style="22" customWidth="1"/>
    <col min="773" max="773" width="10" style="22" bestFit="1" customWidth="1"/>
    <col min="774" max="774" width="7.7109375" style="22" customWidth="1"/>
    <col min="775" max="775" width="28.42578125" style="22" bestFit="1" customWidth="1"/>
    <col min="776" max="1024" width="11.42578125" style="22"/>
    <col min="1025" max="1025" width="69.85546875" style="22" bestFit="1" customWidth="1"/>
    <col min="1026" max="1028" width="7.7109375" style="22" customWidth="1"/>
    <col min="1029" max="1029" width="10" style="22" bestFit="1" customWidth="1"/>
    <col min="1030" max="1030" width="7.7109375" style="22" customWidth="1"/>
    <col min="1031" max="1031" width="28.42578125" style="22" bestFit="1" customWidth="1"/>
    <col min="1032" max="1280" width="11.42578125" style="22"/>
    <col min="1281" max="1281" width="69.85546875" style="22" bestFit="1" customWidth="1"/>
    <col min="1282" max="1284" width="7.7109375" style="22" customWidth="1"/>
    <col min="1285" max="1285" width="10" style="22" bestFit="1" customWidth="1"/>
    <col min="1286" max="1286" width="7.7109375" style="22" customWidth="1"/>
    <col min="1287" max="1287" width="28.42578125" style="22" bestFit="1" customWidth="1"/>
    <col min="1288" max="1536" width="11.42578125" style="22"/>
    <col min="1537" max="1537" width="69.85546875" style="22" bestFit="1" customWidth="1"/>
    <col min="1538" max="1540" width="7.7109375" style="22" customWidth="1"/>
    <col min="1541" max="1541" width="10" style="22" bestFit="1" customWidth="1"/>
    <col min="1542" max="1542" width="7.7109375" style="22" customWidth="1"/>
    <col min="1543" max="1543" width="28.42578125" style="22" bestFit="1" customWidth="1"/>
    <col min="1544" max="1792" width="11.42578125" style="22"/>
    <col min="1793" max="1793" width="69.85546875" style="22" bestFit="1" customWidth="1"/>
    <col min="1794" max="1796" width="7.7109375" style="22" customWidth="1"/>
    <col min="1797" max="1797" width="10" style="22" bestFit="1" customWidth="1"/>
    <col min="1798" max="1798" width="7.7109375" style="22" customWidth="1"/>
    <col min="1799" max="1799" width="28.42578125" style="22" bestFit="1" customWidth="1"/>
    <col min="1800" max="2048" width="11.42578125" style="22"/>
    <col min="2049" max="2049" width="69.85546875" style="22" bestFit="1" customWidth="1"/>
    <col min="2050" max="2052" width="7.7109375" style="22" customWidth="1"/>
    <col min="2053" max="2053" width="10" style="22" bestFit="1" customWidth="1"/>
    <col min="2054" max="2054" width="7.7109375" style="22" customWidth="1"/>
    <col min="2055" max="2055" width="28.42578125" style="22" bestFit="1" customWidth="1"/>
    <col min="2056" max="2304" width="11.42578125" style="22"/>
    <col min="2305" max="2305" width="69.85546875" style="22" bestFit="1" customWidth="1"/>
    <col min="2306" max="2308" width="7.7109375" style="22" customWidth="1"/>
    <col min="2309" max="2309" width="10" style="22" bestFit="1" customWidth="1"/>
    <col min="2310" max="2310" width="7.7109375" style="22" customWidth="1"/>
    <col min="2311" max="2311" width="28.42578125" style="22" bestFit="1" customWidth="1"/>
    <col min="2312" max="2560" width="11.42578125" style="22"/>
    <col min="2561" max="2561" width="69.85546875" style="22" bestFit="1" customWidth="1"/>
    <col min="2562" max="2564" width="7.7109375" style="22" customWidth="1"/>
    <col min="2565" max="2565" width="10" style="22" bestFit="1" customWidth="1"/>
    <col min="2566" max="2566" width="7.7109375" style="22" customWidth="1"/>
    <col min="2567" max="2567" width="28.42578125" style="22" bestFit="1" customWidth="1"/>
    <col min="2568" max="2816" width="11.42578125" style="22"/>
    <col min="2817" max="2817" width="69.85546875" style="22" bestFit="1" customWidth="1"/>
    <col min="2818" max="2820" width="7.7109375" style="22" customWidth="1"/>
    <col min="2821" max="2821" width="10" style="22" bestFit="1" customWidth="1"/>
    <col min="2822" max="2822" width="7.7109375" style="22" customWidth="1"/>
    <col min="2823" max="2823" width="28.42578125" style="22" bestFit="1" customWidth="1"/>
    <col min="2824" max="3072" width="11.42578125" style="22"/>
    <col min="3073" max="3073" width="69.85546875" style="22" bestFit="1" customWidth="1"/>
    <col min="3074" max="3076" width="7.7109375" style="22" customWidth="1"/>
    <col min="3077" max="3077" width="10" style="22" bestFit="1" customWidth="1"/>
    <col min="3078" max="3078" width="7.7109375" style="22" customWidth="1"/>
    <col min="3079" max="3079" width="28.42578125" style="22" bestFit="1" customWidth="1"/>
    <col min="3080" max="3328" width="11.42578125" style="22"/>
    <col min="3329" max="3329" width="69.85546875" style="22" bestFit="1" customWidth="1"/>
    <col min="3330" max="3332" width="7.7109375" style="22" customWidth="1"/>
    <col min="3333" max="3333" width="10" style="22" bestFit="1" customWidth="1"/>
    <col min="3334" max="3334" width="7.7109375" style="22" customWidth="1"/>
    <col min="3335" max="3335" width="28.42578125" style="22" bestFit="1" customWidth="1"/>
    <col min="3336" max="3584" width="11.42578125" style="22"/>
    <col min="3585" max="3585" width="69.85546875" style="22" bestFit="1" customWidth="1"/>
    <col min="3586" max="3588" width="7.7109375" style="22" customWidth="1"/>
    <col min="3589" max="3589" width="10" style="22" bestFit="1" customWidth="1"/>
    <col min="3590" max="3590" width="7.7109375" style="22" customWidth="1"/>
    <col min="3591" max="3591" width="28.42578125" style="22" bestFit="1" customWidth="1"/>
    <col min="3592" max="3840" width="11.42578125" style="22"/>
    <col min="3841" max="3841" width="69.85546875" style="22" bestFit="1" customWidth="1"/>
    <col min="3842" max="3844" width="7.7109375" style="22" customWidth="1"/>
    <col min="3845" max="3845" width="10" style="22" bestFit="1" customWidth="1"/>
    <col min="3846" max="3846" width="7.7109375" style="22" customWidth="1"/>
    <col min="3847" max="3847" width="28.42578125" style="22" bestFit="1" customWidth="1"/>
    <col min="3848" max="4096" width="11.42578125" style="22"/>
    <col min="4097" max="4097" width="69.85546875" style="22" bestFit="1" customWidth="1"/>
    <col min="4098" max="4100" width="7.7109375" style="22" customWidth="1"/>
    <col min="4101" max="4101" width="10" style="22" bestFit="1" customWidth="1"/>
    <col min="4102" max="4102" width="7.7109375" style="22" customWidth="1"/>
    <col min="4103" max="4103" width="28.42578125" style="22" bestFit="1" customWidth="1"/>
    <col min="4104" max="4352" width="11.42578125" style="22"/>
    <col min="4353" max="4353" width="69.85546875" style="22" bestFit="1" customWidth="1"/>
    <col min="4354" max="4356" width="7.7109375" style="22" customWidth="1"/>
    <col min="4357" max="4357" width="10" style="22" bestFit="1" customWidth="1"/>
    <col min="4358" max="4358" width="7.7109375" style="22" customWidth="1"/>
    <col min="4359" max="4359" width="28.42578125" style="22" bestFit="1" customWidth="1"/>
    <col min="4360" max="4608" width="11.42578125" style="22"/>
    <col min="4609" max="4609" width="69.85546875" style="22" bestFit="1" customWidth="1"/>
    <col min="4610" max="4612" width="7.7109375" style="22" customWidth="1"/>
    <col min="4613" max="4613" width="10" style="22" bestFit="1" customWidth="1"/>
    <col min="4614" max="4614" width="7.7109375" style="22" customWidth="1"/>
    <col min="4615" max="4615" width="28.42578125" style="22" bestFit="1" customWidth="1"/>
    <col min="4616" max="4864" width="11.42578125" style="22"/>
    <col min="4865" max="4865" width="69.85546875" style="22" bestFit="1" customWidth="1"/>
    <col min="4866" max="4868" width="7.7109375" style="22" customWidth="1"/>
    <col min="4869" max="4869" width="10" style="22" bestFit="1" customWidth="1"/>
    <col min="4870" max="4870" width="7.7109375" style="22" customWidth="1"/>
    <col min="4871" max="4871" width="28.42578125" style="22" bestFit="1" customWidth="1"/>
    <col min="4872" max="5120" width="11.42578125" style="22"/>
    <col min="5121" max="5121" width="69.85546875" style="22" bestFit="1" customWidth="1"/>
    <col min="5122" max="5124" width="7.7109375" style="22" customWidth="1"/>
    <col min="5125" max="5125" width="10" style="22" bestFit="1" customWidth="1"/>
    <col min="5126" max="5126" width="7.7109375" style="22" customWidth="1"/>
    <col min="5127" max="5127" width="28.42578125" style="22" bestFit="1" customWidth="1"/>
    <col min="5128" max="5376" width="11.42578125" style="22"/>
    <col min="5377" max="5377" width="69.85546875" style="22" bestFit="1" customWidth="1"/>
    <col min="5378" max="5380" width="7.7109375" style="22" customWidth="1"/>
    <col min="5381" max="5381" width="10" style="22" bestFit="1" customWidth="1"/>
    <col min="5382" max="5382" width="7.7109375" style="22" customWidth="1"/>
    <col min="5383" max="5383" width="28.42578125" style="22" bestFit="1" customWidth="1"/>
    <col min="5384" max="5632" width="11.42578125" style="22"/>
    <col min="5633" max="5633" width="69.85546875" style="22" bestFit="1" customWidth="1"/>
    <col min="5634" max="5636" width="7.7109375" style="22" customWidth="1"/>
    <col min="5637" max="5637" width="10" style="22" bestFit="1" customWidth="1"/>
    <col min="5638" max="5638" width="7.7109375" style="22" customWidth="1"/>
    <col min="5639" max="5639" width="28.42578125" style="22" bestFit="1" customWidth="1"/>
    <col min="5640" max="5888" width="11.42578125" style="22"/>
    <col min="5889" max="5889" width="69.85546875" style="22" bestFit="1" customWidth="1"/>
    <col min="5890" max="5892" width="7.7109375" style="22" customWidth="1"/>
    <col min="5893" max="5893" width="10" style="22" bestFit="1" customWidth="1"/>
    <col min="5894" max="5894" width="7.7109375" style="22" customWidth="1"/>
    <col min="5895" max="5895" width="28.42578125" style="22" bestFit="1" customWidth="1"/>
    <col min="5896" max="6144" width="11.42578125" style="22"/>
    <col min="6145" max="6145" width="69.85546875" style="22" bestFit="1" customWidth="1"/>
    <col min="6146" max="6148" width="7.7109375" style="22" customWidth="1"/>
    <col min="6149" max="6149" width="10" style="22" bestFit="1" customWidth="1"/>
    <col min="6150" max="6150" width="7.7109375" style="22" customWidth="1"/>
    <col min="6151" max="6151" width="28.42578125" style="22" bestFit="1" customWidth="1"/>
    <col min="6152" max="6400" width="11.42578125" style="22"/>
    <col min="6401" max="6401" width="69.85546875" style="22" bestFit="1" customWidth="1"/>
    <col min="6402" max="6404" width="7.7109375" style="22" customWidth="1"/>
    <col min="6405" max="6405" width="10" style="22" bestFit="1" customWidth="1"/>
    <col min="6406" max="6406" width="7.7109375" style="22" customWidth="1"/>
    <col min="6407" max="6407" width="28.42578125" style="22" bestFit="1" customWidth="1"/>
    <col min="6408" max="6656" width="11.42578125" style="22"/>
    <col min="6657" max="6657" width="69.85546875" style="22" bestFit="1" customWidth="1"/>
    <col min="6658" max="6660" width="7.7109375" style="22" customWidth="1"/>
    <col min="6661" max="6661" width="10" style="22" bestFit="1" customWidth="1"/>
    <col min="6662" max="6662" width="7.7109375" style="22" customWidth="1"/>
    <col min="6663" max="6663" width="28.42578125" style="22" bestFit="1" customWidth="1"/>
    <col min="6664" max="6912" width="11.42578125" style="22"/>
    <col min="6913" max="6913" width="69.85546875" style="22" bestFit="1" customWidth="1"/>
    <col min="6914" max="6916" width="7.7109375" style="22" customWidth="1"/>
    <col min="6917" max="6917" width="10" style="22" bestFit="1" customWidth="1"/>
    <col min="6918" max="6918" width="7.7109375" style="22" customWidth="1"/>
    <col min="6919" max="6919" width="28.42578125" style="22" bestFit="1" customWidth="1"/>
    <col min="6920" max="7168" width="11.42578125" style="22"/>
    <col min="7169" max="7169" width="69.85546875" style="22" bestFit="1" customWidth="1"/>
    <col min="7170" max="7172" width="7.7109375" style="22" customWidth="1"/>
    <col min="7173" max="7173" width="10" style="22" bestFit="1" customWidth="1"/>
    <col min="7174" max="7174" width="7.7109375" style="22" customWidth="1"/>
    <col min="7175" max="7175" width="28.42578125" style="22" bestFit="1" customWidth="1"/>
    <col min="7176" max="7424" width="11.42578125" style="22"/>
    <col min="7425" max="7425" width="69.85546875" style="22" bestFit="1" customWidth="1"/>
    <col min="7426" max="7428" width="7.7109375" style="22" customWidth="1"/>
    <col min="7429" max="7429" width="10" style="22" bestFit="1" customWidth="1"/>
    <col min="7430" max="7430" width="7.7109375" style="22" customWidth="1"/>
    <col min="7431" max="7431" width="28.42578125" style="22" bestFit="1" customWidth="1"/>
    <col min="7432" max="7680" width="11.42578125" style="22"/>
    <col min="7681" max="7681" width="69.85546875" style="22" bestFit="1" customWidth="1"/>
    <col min="7682" max="7684" width="7.7109375" style="22" customWidth="1"/>
    <col min="7685" max="7685" width="10" style="22" bestFit="1" customWidth="1"/>
    <col min="7686" max="7686" width="7.7109375" style="22" customWidth="1"/>
    <col min="7687" max="7687" width="28.42578125" style="22" bestFit="1" customWidth="1"/>
    <col min="7688" max="7936" width="11.42578125" style="22"/>
    <col min="7937" max="7937" width="69.85546875" style="22" bestFit="1" customWidth="1"/>
    <col min="7938" max="7940" width="7.7109375" style="22" customWidth="1"/>
    <col min="7941" max="7941" width="10" style="22" bestFit="1" customWidth="1"/>
    <col min="7942" max="7942" width="7.7109375" style="22" customWidth="1"/>
    <col min="7943" max="7943" width="28.42578125" style="22" bestFit="1" customWidth="1"/>
    <col min="7944" max="8192" width="11.42578125" style="22"/>
    <col min="8193" max="8193" width="69.85546875" style="22" bestFit="1" customWidth="1"/>
    <col min="8194" max="8196" width="7.7109375" style="22" customWidth="1"/>
    <col min="8197" max="8197" width="10" style="22" bestFit="1" customWidth="1"/>
    <col min="8198" max="8198" width="7.7109375" style="22" customWidth="1"/>
    <col min="8199" max="8199" width="28.42578125" style="22" bestFit="1" customWidth="1"/>
    <col min="8200" max="8448" width="11.42578125" style="22"/>
    <col min="8449" max="8449" width="69.85546875" style="22" bestFit="1" customWidth="1"/>
    <col min="8450" max="8452" width="7.7109375" style="22" customWidth="1"/>
    <col min="8453" max="8453" width="10" style="22" bestFit="1" customWidth="1"/>
    <col min="8454" max="8454" width="7.7109375" style="22" customWidth="1"/>
    <col min="8455" max="8455" width="28.42578125" style="22" bestFit="1" customWidth="1"/>
    <col min="8456" max="8704" width="11.42578125" style="22"/>
    <col min="8705" max="8705" width="69.85546875" style="22" bestFit="1" customWidth="1"/>
    <col min="8706" max="8708" width="7.7109375" style="22" customWidth="1"/>
    <col min="8709" max="8709" width="10" style="22" bestFit="1" customWidth="1"/>
    <col min="8710" max="8710" width="7.7109375" style="22" customWidth="1"/>
    <col min="8711" max="8711" width="28.42578125" style="22" bestFit="1" customWidth="1"/>
    <col min="8712" max="8960" width="11.42578125" style="22"/>
    <col min="8961" max="8961" width="69.85546875" style="22" bestFit="1" customWidth="1"/>
    <col min="8962" max="8964" width="7.7109375" style="22" customWidth="1"/>
    <col min="8965" max="8965" width="10" style="22" bestFit="1" customWidth="1"/>
    <col min="8966" max="8966" width="7.7109375" style="22" customWidth="1"/>
    <col min="8967" max="8967" width="28.42578125" style="22" bestFit="1" customWidth="1"/>
    <col min="8968" max="9216" width="11.42578125" style="22"/>
    <col min="9217" max="9217" width="69.85546875" style="22" bestFit="1" customWidth="1"/>
    <col min="9218" max="9220" width="7.7109375" style="22" customWidth="1"/>
    <col min="9221" max="9221" width="10" style="22" bestFit="1" customWidth="1"/>
    <col min="9222" max="9222" width="7.7109375" style="22" customWidth="1"/>
    <col min="9223" max="9223" width="28.42578125" style="22" bestFit="1" customWidth="1"/>
    <col min="9224" max="9472" width="11.42578125" style="22"/>
    <col min="9473" max="9473" width="69.85546875" style="22" bestFit="1" customWidth="1"/>
    <col min="9474" max="9476" width="7.7109375" style="22" customWidth="1"/>
    <col min="9477" max="9477" width="10" style="22" bestFit="1" customWidth="1"/>
    <col min="9478" max="9478" width="7.7109375" style="22" customWidth="1"/>
    <col min="9479" max="9479" width="28.42578125" style="22" bestFit="1" customWidth="1"/>
    <col min="9480" max="9728" width="11.42578125" style="22"/>
    <col min="9729" max="9729" width="69.85546875" style="22" bestFit="1" customWidth="1"/>
    <col min="9730" max="9732" width="7.7109375" style="22" customWidth="1"/>
    <col min="9733" max="9733" width="10" style="22" bestFit="1" customWidth="1"/>
    <col min="9734" max="9734" width="7.7109375" style="22" customWidth="1"/>
    <col min="9735" max="9735" width="28.42578125" style="22" bestFit="1" customWidth="1"/>
    <col min="9736" max="9984" width="11.42578125" style="22"/>
    <col min="9985" max="9985" width="69.85546875" style="22" bestFit="1" customWidth="1"/>
    <col min="9986" max="9988" width="7.7109375" style="22" customWidth="1"/>
    <col min="9989" max="9989" width="10" style="22" bestFit="1" customWidth="1"/>
    <col min="9990" max="9990" width="7.7109375" style="22" customWidth="1"/>
    <col min="9991" max="9991" width="28.42578125" style="22" bestFit="1" customWidth="1"/>
    <col min="9992" max="10240" width="11.42578125" style="22"/>
    <col min="10241" max="10241" width="69.85546875" style="22" bestFit="1" customWidth="1"/>
    <col min="10242" max="10244" width="7.7109375" style="22" customWidth="1"/>
    <col min="10245" max="10245" width="10" style="22" bestFit="1" customWidth="1"/>
    <col min="10246" max="10246" width="7.7109375" style="22" customWidth="1"/>
    <col min="10247" max="10247" width="28.42578125" style="22" bestFit="1" customWidth="1"/>
    <col min="10248" max="10496" width="11.42578125" style="22"/>
    <col min="10497" max="10497" width="69.85546875" style="22" bestFit="1" customWidth="1"/>
    <col min="10498" max="10500" width="7.7109375" style="22" customWidth="1"/>
    <col min="10501" max="10501" width="10" style="22" bestFit="1" customWidth="1"/>
    <col min="10502" max="10502" width="7.7109375" style="22" customWidth="1"/>
    <col min="10503" max="10503" width="28.42578125" style="22" bestFit="1" customWidth="1"/>
    <col min="10504" max="10752" width="11.42578125" style="22"/>
    <col min="10753" max="10753" width="69.85546875" style="22" bestFit="1" customWidth="1"/>
    <col min="10754" max="10756" width="7.7109375" style="22" customWidth="1"/>
    <col min="10757" max="10757" width="10" style="22" bestFit="1" customWidth="1"/>
    <col min="10758" max="10758" width="7.7109375" style="22" customWidth="1"/>
    <col min="10759" max="10759" width="28.42578125" style="22" bestFit="1" customWidth="1"/>
    <col min="10760" max="11008" width="11.42578125" style="22"/>
    <col min="11009" max="11009" width="69.85546875" style="22" bestFit="1" customWidth="1"/>
    <col min="11010" max="11012" width="7.7109375" style="22" customWidth="1"/>
    <col min="11013" max="11013" width="10" style="22" bestFit="1" customWidth="1"/>
    <col min="11014" max="11014" width="7.7109375" style="22" customWidth="1"/>
    <col min="11015" max="11015" width="28.42578125" style="22" bestFit="1" customWidth="1"/>
    <col min="11016" max="11264" width="11.42578125" style="22"/>
    <col min="11265" max="11265" width="69.85546875" style="22" bestFit="1" customWidth="1"/>
    <col min="11266" max="11268" width="7.7109375" style="22" customWidth="1"/>
    <col min="11269" max="11269" width="10" style="22" bestFit="1" customWidth="1"/>
    <col min="11270" max="11270" width="7.7109375" style="22" customWidth="1"/>
    <col min="11271" max="11271" width="28.42578125" style="22" bestFit="1" customWidth="1"/>
    <col min="11272" max="11520" width="11.42578125" style="22"/>
    <col min="11521" max="11521" width="69.85546875" style="22" bestFit="1" customWidth="1"/>
    <col min="11522" max="11524" width="7.7109375" style="22" customWidth="1"/>
    <col min="11525" max="11525" width="10" style="22" bestFit="1" customWidth="1"/>
    <col min="11526" max="11526" width="7.7109375" style="22" customWidth="1"/>
    <col min="11527" max="11527" width="28.42578125" style="22" bestFit="1" customWidth="1"/>
    <col min="11528" max="11776" width="11.42578125" style="22"/>
    <col min="11777" max="11777" width="69.85546875" style="22" bestFit="1" customWidth="1"/>
    <col min="11778" max="11780" width="7.7109375" style="22" customWidth="1"/>
    <col min="11781" max="11781" width="10" style="22" bestFit="1" customWidth="1"/>
    <col min="11782" max="11782" width="7.7109375" style="22" customWidth="1"/>
    <col min="11783" max="11783" width="28.42578125" style="22" bestFit="1" customWidth="1"/>
    <col min="11784" max="12032" width="11.42578125" style="22"/>
    <col min="12033" max="12033" width="69.85546875" style="22" bestFit="1" customWidth="1"/>
    <col min="12034" max="12036" width="7.7109375" style="22" customWidth="1"/>
    <col min="12037" max="12037" width="10" style="22" bestFit="1" customWidth="1"/>
    <col min="12038" max="12038" width="7.7109375" style="22" customWidth="1"/>
    <col min="12039" max="12039" width="28.42578125" style="22" bestFit="1" customWidth="1"/>
    <col min="12040" max="12288" width="11.42578125" style="22"/>
    <col min="12289" max="12289" width="69.85546875" style="22" bestFit="1" customWidth="1"/>
    <col min="12290" max="12292" width="7.7109375" style="22" customWidth="1"/>
    <col min="12293" max="12293" width="10" style="22" bestFit="1" customWidth="1"/>
    <col min="12294" max="12294" width="7.7109375" style="22" customWidth="1"/>
    <col min="12295" max="12295" width="28.42578125" style="22" bestFit="1" customWidth="1"/>
    <col min="12296" max="12544" width="11.42578125" style="22"/>
    <col min="12545" max="12545" width="69.85546875" style="22" bestFit="1" customWidth="1"/>
    <col min="12546" max="12548" width="7.7109375" style="22" customWidth="1"/>
    <col min="12549" max="12549" width="10" style="22" bestFit="1" customWidth="1"/>
    <col min="12550" max="12550" width="7.7109375" style="22" customWidth="1"/>
    <col min="12551" max="12551" width="28.42578125" style="22" bestFit="1" customWidth="1"/>
    <col min="12552" max="12800" width="11.42578125" style="22"/>
    <col min="12801" max="12801" width="69.85546875" style="22" bestFit="1" customWidth="1"/>
    <col min="12802" max="12804" width="7.7109375" style="22" customWidth="1"/>
    <col min="12805" max="12805" width="10" style="22" bestFit="1" customWidth="1"/>
    <col min="12806" max="12806" width="7.7109375" style="22" customWidth="1"/>
    <col min="12807" max="12807" width="28.42578125" style="22" bestFit="1" customWidth="1"/>
    <col min="12808" max="13056" width="11.42578125" style="22"/>
    <col min="13057" max="13057" width="69.85546875" style="22" bestFit="1" customWidth="1"/>
    <col min="13058" max="13060" width="7.7109375" style="22" customWidth="1"/>
    <col min="13061" max="13061" width="10" style="22" bestFit="1" customWidth="1"/>
    <col min="13062" max="13062" width="7.7109375" style="22" customWidth="1"/>
    <col min="13063" max="13063" width="28.42578125" style="22" bestFit="1" customWidth="1"/>
    <col min="13064" max="13312" width="11.42578125" style="22"/>
    <col min="13313" max="13313" width="69.85546875" style="22" bestFit="1" customWidth="1"/>
    <col min="13314" max="13316" width="7.7109375" style="22" customWidth="1"/>
    <col min="13317" max="13317" width="10" style="22" bestFit="1" customWidth="1"/>
    <col min="13318" max="13318" width="7.7109375" style="22" customWidth="1"/>
    <col min="13319" max="13319" width="28.42578125" style="22" bestFit="1" customWidth="1"/>
    <col min="13320" max="13568" width="11.42578125" style="22"/>
    <col min="13569" max="13569" width="69.85546875" style="22" bestFit="1" customWidth="1"/>
    <col min="13570" max="13572" width="7.7109375" style="22" customWidth="1"/>
    <col min="13573" max="13573" width="10" style="22" bestFit="1" customWidth="1"/>
    <col min="13574" max="13574" width="7.7109375" style="22" customWidth="1"/>
    <col min="13575" max="13575" width="28.42578125" style="22" bestFit="1" customWidth="1"/>
    <col min="13576" max="13824" width="11.42578125" style="22"/>
    <col min="13825" max="13825" width="69.85546875" style="22" bestFit="1" customWidth="1"/>
    <col min="13826" max="13828" width="7.7109375" style="22" customWidth="1"/>
    <col min="13829" max="13829" width="10" style="22" bestFit="1" customWidth="1"/>
    <col min="13830" max="13830" width="7.7109375" style="22" customWidth="1"/>
    <col min="13831" max="13831" width="28.42578125" style="22" bestFit="1" customWidth="1"/>
    <col min="13832" max="14080" width="11.42578125" style="22"/>
    <col min="14081" max="14081" width="69.85546875" style="22" bestFit="1" customWidth="1"/>
    <col min="14082" max="14084" width="7.7109375" style="22" customWidth="1"/>
    <col min="14085" max="14085" width="10" style="22" bestFit="1" customWidth="1"/>
    <col min="14086" max="14086" width="7.7109375" style="22" customWidth="1"/>
    <col min="14087" max="14087" width="28.42578125" style="22" bestFit="1" customWidth="1"/>
    <col min="14088" max="14336" width="11.42578125" style="22"/>
    <col min="14337" max="14337" width="69.85546875" style="22" bestFit="1" customWidth="1"/>
    <col min="14338" max="14340" width="7.7109375" style="22" customWidth="1"/>
    <col min="14341" max="14341" width="10" style="22" bestFit="1" customWidth="1"/>
    <col min="14342" max="14342" width="7.7109375" style="22" customWidth="1"/>
    <col min="14343" max="14343" width="28.42578125" style="22" bestFit="1" customWidth="1"/>
    <col min="14344" max="14592" width="11.42578125" style="22"/>
    <col min="14593" max="14593" width="69.85546875" style="22" bestFit="1" customWidth="1"/>
    <col min="14594" max="14596" width="7.7109375" style="22" customWidth="1"/>
    <col min="14597" max="14597" width="10" style="22" bestFit="1" customWidth="1"/>
    <col min="14598" max="14598" width="7.7109375" style="22" customWidth="1"/>
    <col min="14599" max="14599" width="28.42578125" style="22" bestFit="1" customWidth="1"/>
    <col min="14600" max="14848" width="11.42578125" style="22"/>
    <col min="14849" max="14849" width="69.85546875" style="22" bestFit="1" customWidth="1"/>
    <col min="14850" max="14852" width="7.7109375" style="22" customWidth="1"/>
    <col min="14853" max="14853" width="10" style="22" bestFit="1" customWidth="1"/>
    <col min="14854" max="14854" width="7.7109375" style="22" customWidth="1"/>
    <col min="14855" max="14855" width="28.42578125" style="22" bestFit="1" customWidth="1"/>
    <col min="14856" max="15104" width="11.42578125" style="22"/>
    <col min="15105" max="15105" width="69.85546875" style="22" bestFit="1" customWidth="1"/>
    <col min="15106" max="15108" width="7.7109375" style="22" customWidth="1"/>
    <col min="15109" max="15109" width="10" style="22" bestFit="1" customWidth="1"/>
    <col min="15110" max="15110" width="7.7109375" style="22" customWidth="1"/>
    <col min="15111" max="15111" width="28.42578125" style="22" bestFit="1" customWidth="1"/>
    <col min="15112" max="15360" width="11.42578125" style="22"/>
    <col min="15361" max="15361" width="69.85546875" style="22" bestFit="1" customWidth="1"/>
    <col min="15362" max="15364" width="7.7109375" style="22" customWidth="1"/>
    <col min="15365" max="15365" width="10" style="22" bestFit="1" customWidth="1"/>
    <col min="15366" max="15366" width="7.7109375" style="22" customWidth="1"/>
    <col min="15367" max="15367" width="28.42578125" style="22" bestFit="1" customWidth="1"/>
    <col min="15368" max="15616" width="11.42578125" style="22"/>
    <col min="15617" max="15617" width="69.85546875" style="22" bestFit="1" customWidth="1"/>
    <col min="15618" max="15620" width="7.7109375" style="22" customWidth="1"/>
    <col min="15621" max="15621" width="10" style="22" bestFit="1" customWidth="1"/>
    <col min="15622" max="15622" width="7.7109375" style="22" customWidth="1"/>
    <col min="15623" max="15623" width="28.42578125" style="22" bestFit="1" customWidth="1"/>
    <col min="15624" max="15872" width="11.42578125" style="22"/>
    <col min="15873" max="15873" width="69.85546875" style="22" bestFit="1" customWidth="1"/>
    <col min="15874" max="15876" width="7.7109375" style="22" customWidth="1"/>
    <col min="15877" max="15877" width="10" style="22" bestFit="1" customWidth="1"/>
    <col min="15878" max="15878" width="7.7109375" style="22" customWidth="1"/>
    <col min="15879" max="15879" width="28.42578125" style="22" bestFit="1" customWidth="1"/>
    <col min="15880" max="16128" width="11.42578125" style="22"/>
    <col min="16129" max="16129" width="69.85546875" style="22" bestFit="1" customWidth="1"/>
    <col min="16130" max="16132" width="7.7109375" style="22" customWidth="1"/>
    <col min="16133" max="16133" width="10" style="22" bestFit="1" customWidth="1"/>
    <col min="16134" max="16134" width="7.7109375" style="22" customWidth="1"/>
    <col min="16135" max="16135" width="28.42578125" style="22" bestFit="1" customWidth="1"/>
    <col min="16136" max="16384" width="11.42578125" style="22"/>
  </cols>
  <sheetData>
    <row r="1" spans="1:7" ht="23.25">
      <c r="A1" s="130" t="s">
        <v>122</v>
      </c>
      <c r="B1" s="130"/>
      <c r="C1" s="130"/>
      <c r="D1" s="130"/>
      <c r="E1" s="130"/>
      <c r="F1" s="130"/>
      <c r="G1" s="130"/>
    </row>
    <row r="2" spans="1:7" ht="20.25">
      <c r="A2" s="123" t="s">
        <v>19</v>
      </c>
      <c r="B2" s="123"/>
      <c r="C2" s="123"/>
      <c r="D2" s="123"/>
      <c r="E2" s="123"/>
      <c r="F2" s="123"/>
      <c r="G2" s="123"/>
    </row>
    <row r="3" spans="1:7" ht="21" thickBot="1">
      <c r="A3" s="124" t="s">
        <v>20</v>
      </c>
      <c r="B3" s="124"/>
      <c r="C3" s="124"/>
      <c r="D3" s="124"/>
      <c r="E3" s="124"/>
      <c r="F3" s="124"/>
      <c r="G3" s="124"/>
    </row>
    <row r="4" spans="1:7" ht="24" thickBot="1">
      <c r="A4" s="125" t="s">
        <v>0</v>
      </c>
      <c r="B4" s="126"/>
      <c r="C4" s="126"/>
      <c r="D4" s="126"/>
      <c r="E4" s="126"/>
      <c r="F4" s="126"/>
      <c r="G4" s="127"/>
    </row>
    <row r="5" spans="1:7" ht="19.5">
      <c r="A5" s="128" t="s">
        <v>21</v>
      </c>
      <c r="B5" s="128"/>
      <c r="C5" s="128"/>
      <c r="D5" s="128"/>
      <c r="E5" s="128"/>
      <c r="F5" s="128"/>
      <c r="G5" s="128"/>
    </row>
    <row r="6" spans="1:7" ht="19.5">
      <c r="A6" s="129" t="s">
        <v>188</v>
      </c>
      <c r="B6" s="129"/>
      <c r="C6" s="129"/>
      <c r="D6" s="129"/>
      <c r="E6" s="129"/>
      <c r="F6" s="129"/>
      <c r="G6" s="129"/>
    </row>
    <row r="7" spans="1:7" s="30" customFormat="1" ht="26.25" thickBot="1">
      <c r="E7" s="22"/>
      <c r="F7" s="22"/>
      <c r="G7" s="22"/>
    </row>
    <row r="8" spans="1:7" ht="23.25" customHeight="1" thickBot="1">
      <c r="A8" s="25" t="s">
        <v>74</v>
      </c>
      <c r="B8" s="26" t="s">
        <v>10</v>
      </c>
      <c r="C8" s="26" t="s">
        <v>11</v>
      </c>
      <c r="D8" s="26" t="s">
        <v>12</v>
      </c>
      <c r="E8" s="27" t="s">
        <v>13</v>
      </c>
      <c r="F8" s="53" t="s">
        <v>16</v>
      </c>
      <c r="G8" s="24" t="s">
        <v>17</v>
      </c>
    </row>
    <row r="9" spans="1:7" ht="23.25">
      <c r="A9" s="66" t="s">
        <v>189</v>
      </c>
      <c r="B9" s="67">
        <v>10</v>
      </c>
      <c r="C9" s="68">
        <v>38</v>
      </c>
      <c r="D9" s="68">
        <v>39</v>
      </c>
      <c r="E9" s="34">
        <f>SUM(C9:D9)</f>
        <v>77</v>
      </c>
      <c r="F9" s="54">
        <f>(E9-B9)</f>
        <v>67</v>
      </c>
      <c r="G9" s="119">
        <f>SUM(F9:F12)</f>
        <v>290</v>
      </c>
    </row>
    <row r="10" spans="1:7" ht="23.25">
      <c r="A10" s="69" t="s">
        <v>88</v>
      </c>
      <c r="B10" s="70">
        <v>4</v>
      </c>
      <c r="C10" s="71">
        <v>39</v>
      </c>
      <c r="D10" s="71">
        <v>34</v>
      </c>
      <c r="E10" s="40">
        <f>SUM(C10:D10)</f>
        <v>73</v>
      </c>
      <c r="F10" s="55">
        <f>(E10-B10)</f>
        <v>69</v>
      </c>
      <c r="G10" s="120"/>
    </row>
    <row r="11" spans="1:7" ht="23.25">
      <c r="A11" s="69" t="s">
        <v>190</v>
      </c>
      <c r="B11" s="70">
        <v>14</v>
      </c>
      <c r="C11" s="71">
        <v>48</v>
      </c>
      <c r="D11" s="71">
        <v>41</v>
      </c>
      <c r="E11" s="40">
        <f>SUM(C11:D11)</f>
        <v>89</v>
      </c>
      <c r="F11" s="55">
        <f>(E11-B11)</f>
        <v>75</v>
      </c>
      <c r="G11" s="120"/>
    </row>
    <row r="12" spans="1:7" ht="23.25">
      <c r="A12" s="69" t="s">
        <v>191</v>
      </c>
      <c r="B12" s="70">
        <v>21</v>
      </c>
      <c r="C12" s="75">
        <v>47</v>
      </c>
      <c r="D12" s="75">
        <v>53</v>
      </c>
      <c r="E12" s="40">
        <f>SUM(C12:D12)</f>
        <v>100</v>
      </c>
      <c r="F12" s="55">
        <f>(E12-B12)</f>
        <v>79</v>
      </c>
      <c r="G12" s="120"/>
    </row>
    <row r="13" spans="1:7" s="30" customFormat="1" ht="26.25" thickBot="1">
      <c r="A13" s="72" t="s">
        <v>192</v>
      </c>
      <c r="B13" s="73">
        <v>19</v>
      </c>
      <c r="C13" s="74" t="s">
        <v>73</v>
      </c>
      <c r="D13" s="74" t="s">
        <v>73</v>
      </c>
      <c r="E13" s="52" t="s">
        <v>73</v>
      </c>
      <c r="F13" s="61" t="s">
        <v>73</v>
      </c>
      <c r="G13" s="121"/>
    </row>
    <row r="14" spans="1:7" ht="23.25" customHeight="1" thickBot="1">
      <c r="A14" s="25" t="s">
        <v>53</v>
      </c>
      <c r="B14" s="26" t="s">
        <v>10</v>
      </c>
      <c r="C14" s="26" t="s">
        <v>11</v>
      </c>
      <c r="D14" s="26" t="s">
        <v>12</v>
      </c>
      <c r="E14" s="27" t="s">
        <v>13</v>
      </c>
      <c r="F14" s="53" t="s">
        <v>16</v>
      </c>
      <c r="G14" s="24" t="s">
        <v>17</v>
      </c>
    </row>
    <row r="15" spans="1:7" ht="23.25">
      <c r="A15" s="66" t="s">
        <v>193</v>
      </c>
      <c r="B15" s="67">
        <v>19</v>
      </c>
      <c r="C15" s="68">
        <v>45</v>
      </c>
      <c r="D15" s="68">
        <v>45</v>
      </c>
      <c r="E15" s="34">
        <f>SUM(C15:D15)</f>
        <v>90</v>
      </c>
      <c r="F15" s="54">
        <f>(E15-B15)</f>
        <v>71</v>
      </c>
      <c r="G15" s="133">
        <f>SUM(F15:F18)</f>
        <v>292</v>
      </c>
    </row>
    <row r="16" spans="1:7" ht="23.25">
      <c r="A16" s="69" t="s">
        <v>115</v>
      </c>
      <c r="B16" s="70">
        <v>12</v>
      </c>
      <c r="C16" s="71">
        <v>42</v>
      </c>
      <c r="D16" s="71">
        <v>43</v>
      </c>
      <c r="E16" s="40">
        <f>SUM(C16:D16)</f>
        <v>85</v>
      </c>
      <c r="F16" s="55">
        <f>(E16-B16)</f>
        <v>73</v>
      </c>
      <c r="G16" s="134"/>
    </row>
    <row r="17" spans="1:7" ht="23.25">
      <c r="A17" s="69" t="s">
        <v>117</v>
      </c>
      <c r="B17" s="70">
        <v>17</v>
      </c>
      <c r="C17" s="75">
        <v>44</v>
      </c>
      <c r="D17" s="75">
        <v>46</v>
      </c>
      <c r="E17" s="40">
        <f>SUM(C17:D17)</f>
        <v>90</v>
      </c>
      <c r="F17" s="55">
        <f>(E17-B17)</f>
        <v>73</v>
      </c>
      <c r="G17" s="134"/>
    </row>
    <row r="18" spans="1:7" ht="23.25">
      <c r="A18" s="69" t="s">
        <v>114</v>
      </c>
      <c r="B18" s="70">
        <v>27</v>
      </c>
      <c r="C18" s="71">
        <v>49</v>
      </c>
      <c r="D18" s="71">
        <v>53</v>
      </c>
      <c r="E18" s="40">
        <f>SUM(C18:D18)</f>
        <v>102</v>
      </c>
      <c r="F18" s="55">
        <f>(E18-B18)</f>
        <v>75</v>
      </c>
      <c r="G18" s="134"/>
    </row>
    <row r="19" spans="1:7" ht="24" thickBot="1">
      <c r="A19" s="72" t="s">
        <v>175</v>
      </c>
      <c r="B19" s="73">
        <v>12</v>
      </c>
      <c r="C19" s="76">
        <v>42</v>
      </c>
      <c r="D19" s="76">
        <v>49</v>
      </c>
      <c r="E19" s="45">
        <f>SUM(C19:D19)</f>
        <v>91</v>
      </c>
      <c r="F19" s="61">
        <f>(E19-B19)</f>
        <v>79</v>
      </c>
      <c r="G19" s="135"/>
    </row>
    <row r="20" spans="1:7" ht="23.25" customHeight="1" thickBot="1">
      <c r="A20" s="25" t="s">
        <v>15</v>
      </c>
      <c r="B20" s="26" t="s">
        <v>10</v>
      </c>
      <c r="C20" s="26" t="s">
        <v>11</v>
      </c>
      <c r="D20" s="26" t="s">
        <v>12</v>
      </c>
      <c r="E20" s="27" t="s">
        <v>13</v>
      </c>
      <c r="F20" s="53" t="s">
        <v>16</v>
      </c>
      <c r="G20" s="24" t="s">
        <v>17</v>
      </c>
    </row>
    <row r="21" spans="1:7" ht="23.25">
      <c r="A21" s="66" t="s">
        <v>101</v>
      </c>
      <c r="B21" s="67">
        <v>8</v>
      </c>
      <c r="C21" s="68">
        <v>41</v>
      </c>
      <c r="D21" s="68">
        <v>39</v>
      </c>
      <c r="E21" s="34">
        <f>SUM(C21:D21)</f>
        <v>80</v>
      </c>
      <c r="F21" s="54">
        <f>(E21-B21)</f>
        <v>72</v>
      </c>
      <c r="G21" s="119">
        <f>SUM(F21:F24)</f>
        <v>307</v>
      </c>
    </row>
    <row r="22" spans="1:7" ht="23.25">
      <c r="A22" s="69" t="s">
        <v>194</v>
      </c>
      <c r="B22" s="70">
        <v>27</v>
      </c>
      <c r="C22" s="71">
        <v>49</v>
      </c>
      <c r="D22" s="71">
        <v>50</v>
      </c>
      <c r="E22" s="40">
        <f>SUM(C22:D22)</f>
        <v>99</v>
      </c>
      <c r="F22" s="55">
        <f>(E22-B22)</f>
        <v>72</v>
      </c>
      <c r="G22" s="120"/>
    </row>
    <row r="23" spans="1:7" ht="23.25">
      <c r="A23" s="69" t="s">
        <v>103</v>
      </c>
      <c r="B23" s="70">
        <v>16</v>
      </c>
      <c r="C23" s="71">
        <v>51</v>
      </c>
      <c r="D23" s="71">
        <v>43</v>
      </c>
      <c r="E23" s="40">
        <f>SUM(C23:D23)</f>
        <v>94</v>
      </c>
      <c r="F23" s="55">
        <f>(E23-B23)</f>
        <v>78</v>
      </c>
      <c r="G23" s="120"/>
    </row>
    <row r="24" spans="1:7" ht="23.25">
      <c r="A24" s="69" t="s">
        <v>195</v>
      </c>
      <c r="B24" s="70">
        <v>13</v>
      </c>
      <c r="C24" s="71">
        <v>50</v>
      </c>
      <c r="D24" s="71">
        <v>48</v>
      </c>
      <c r="E24" s="40">
        <f>SUM(C24:D24)</f>
        <v>98</v>
      </c>
      <c r="F24" s="55">
        <f>(E24-B24)</f>
        <v>85</v>
      </c>
      <c r="G24" s="120"/>
    </row>
    <row r="25" spans="1:7" ht="24" thickBot="1">
      <c r="A25" s="77" t="s">
        <v>196</v>
      </c>
      <c r="B25" s="73" t="s">
        <v>73</v>
      </c>
      <c r="C25" s="74" t="s">
        <v>73</v>
      </c>
      <c r="D25" s="74" t="s">
        <v>73</v>
      </c>
      <c r="E25" s="52" t="s">
        <v>73</v>
      </c>
      <c r="F25" s="61" t="s">
        <v>73</v>
      </c>
      <c r="G25" s="121"/>
    </row>
    <row r="26" spans="1:7" ht="23.25">
      <c r="A26" s="130" t="s">
        <v>122</v>
      </c>
      <c r="B26" s="130"/>
      <c r="C26" s="130"/>
      <c r="D26" s="130"/>
      <c r="E26" s="130"/>
      <c r="F26" s="130"/>
      <c r="G26" s="130"/>
    </row>
    <row r="27" spans="1:7" ht="20.25">
      <c r="A27" s="123" t="s">
        <v>19</v>
      </c>
      <c r="B27" s="123"/>
      <c r="C27" s="123"/>
      <c r="D27" s="123"/>
      <c r="E27" s="123"/>
      <c r="F27" s="123"/>
      <c r="G27" s="123"/>
    </row>
    <row r="28" spans="1:7" ht="21" thickBot="1">
      <c r="A28" s="124" t="s">
        <v>20</v>
      </c>
      <c r="B28" s="124"/>
      <c r="C28" s="124"/>
      <c r="D28" s="124"/>
      <c r="E28" s="124"/>
      <c r="F28" s="124"/>
      <c r="G28" s="124"/>
    </row>
    <row r="29" spans="1:7" ht="24" thickBot="1">
      <c r="A29" s="125" t="s">
        <v>0</v>
      </c>
      <c r="B29" s="126"/>
      <c r="C29" s="126"/>
      <c r="D29" s="126"/>
      <c r="E29" s="126"/>
      <c r="F29" s="126"/>
      <c r="G29" s="127"/>
    </row>
    <row r="30" spans="1:7" ht="19.5">
      <c r="A30" s="128" t="s">
        <v>21</v>
      </c>
      <c r="B30" s="128"/>
      <c r="C30" s="128"/>
      <c r="D30" s="128"/>
      <c r="E30" s="128"/>
      <c r="F30" s="128"/>
      <c r="G30" s="128"/>
    </row>
    <row r="31" spans="1:7" ht="19.5">
      <c r="A31" s="129" t="s">
        <v>188</v>
      </c>
      <c r="B31" s="129"/>
      <c r="C31" s="129"/>
      <c r="D31" s="129"/>
      <c r="E31" s="129"/>
      <c r="F31" s="129"/>
      <c r="G31" s="129"/>
    </row>
    <row r="32" spans="1:7" ht="8.25" customHeight="1" thickBot="1"/>
    <row r="33" spans="1:7" ht="27" thickBot="1">
      <c r="A33" s="25" t="s">
        <v>55</v>
      </c>
      <c r="B33" s="26" t="s">
        <v>10</v>
      </c>
      <c r="C33" s="26" t="s">
        <v>11</v>
      </c>
      <c r="D33" s="26" t="s">
        <v>12</v>
      </c>
      <c r="E33" s="27" t="s">
        <v>13</v>
      </c>
      <c r="F33" s="53" t="s">
        <v>16</v>
      </c>
      <c r="G33" s="24" t="s">
        <v>17</v>
      </c>
    </row>
    <row r="34" spans="1:7" ht="23.25" customHeight="1">
      <c r="A34" s="66" t="s">
        <v>197</v>
      </c>
      <c r="B34" s="67">
        <v>10</v>
      </c>
      <c r="C34" s="68">
        <v>45</v>
      </c>
      <c r="D34" s="68">
        <v>42</v>
      </c>
      <c r="E34" s="34">
        <f>SUM(C34:D34)</f>
        <v>87</v>
      </c>
      <c r="F34" s="54">
        <f>(E34-B34)</f>
        <v>77</v>
      </c>
      <c r="G34" s="119">
        <f>SUM(F34:F37)</f>
        <v>328</v>
      </c>
    </row>
    <row r="35" spans="1:7" ht="23.25">
      <c r="A35" s="69" t="s">
        <v>198</v>
      </c>
      <c r="B35" s="70">
        <v>6</v>
      </c>
      <c r="C35" s="71">
        <v>42</v>
      </c>
      <c r="D35" s="71">
        <v>43</v>
      </c>
      <c r="E35" s="40">
        <f>SUM(C35:D35)</f>
        <v>85</v>
      </c>
      <c r="F35" s="55">
        <f>(E35-B35)</f>
        <v>79</v>
      </c>
      <c r="G35" s="120"/>
    </row>
    <row r="36" spans="1:7" ht="23.25">
      <c r="A36" s="69" t="s">
        <v>180</v>
      </c>
      <c r="B36" s="70">
        <v>13</v>
      </c>
      <c r="C36" s="71">
        <v>52</v>
      </c>
      <c r="D36" s="71">
        <v>47</v>
      </c>
      <c r="E36" s="40">
        <f>SUM(C36:D36)</f>
        <v>99</v>
      </c>
      <c r="F36" s="55">
        <f>(E36-B36)</f>
        <v>86</v>
      </c>
      <c r="G36" s="120"/>
    </row>
    <row r="37" spans="1:7" ht="23.25">
      <c r="A37" s="69" t="s">
        <v>199</v>
      </c>
      <c r="B37" s="70">
        <v>30</v>
      </c>
      <c r="C37" s="71">
        <v>59</v>
      </c>
      <c r="D37" s="71">
        <v>57</v>
      </c>
      <c r="E37" s="40">
        <f>SUM(C37:D37)</f>
        <v>116</v>
      </c>
      <c r="F37" s="55">
        <f>(E37-B37)</f>
        <v>86</v>
      </c>
      <c r="G37" s="120"/>
    </row>
    <row r="38" spans="1:7" ht="24" thickBot="1">
      <c r="A38" s="72" t="s">
        <v>200</v>
      </c>
      <c r="B38" s="73">
        <v>27</v>
      </c>
      <c r="C38" s="74">
        <v>56</v>
      </c>
      <c r="D38" s="74">
        <v>59</v>
      </c>
      <c r="E38" s="45">
        <f>SUM(C38:D38)</f>
        <v>115</v>
      </c>
      <c r="F38" s="61">
        <f>(E38-B38)</f>
        <v>88</v>
      </c>
      <c r="G38" s="121"/>
    </row>
    <row r="39" spans="1:7" ht="27" thickBot="1">
      <c r="A39" s="25" t="s">
        <v>201</v>
      </c>
      <c r="B39" s="26" t="s">
        <v>10</v>
      </c>
      <c r="C39" s="26" t="s">
        <v>11</v>
      </c>
      <c r="D39" s="26" t="s">
        <v>12</v>
      </c>
      <c r="E39" s="27" t="s">
        <v>13</v>
      </c>
      <c r="F39" s="53" t="s">
        <v>16</v>
      </c>
      <c r="G39" s="24" t="s">
        <v>17</v>
      </c>
    </row>
    <row r="40" spans="1:7" ht="23.25">
      <c r="A40" s="66" t="s">
        <v>202</v>
      </c>
      <c r="B40" s="67">
        <v>18</v>
      </c>
      <c r="C40" s="68">
        <v>45</v>
      </c>
      <c r="D40" s="68">
        <v>51</v>
      </c>
      <c r="E40" s="34">
        <f>SUM(C40:D40)</f>
        <v>96</v>
      </c>
      <c r="F40" s="54">
        <f>(E40-B40)</f>
        <v>78</v>
      </c>
      <c r="G40" s="119">
        <f>SUM(F40:F43)</f>
        <v>329</v>
      </c>
    </row>
    <row r="41" spans="1:7" ht="23.25">
      <c r="A41" s="69" t="s">
        <v>203</v>
      </c>
      <c r="B41" s="70">
        <v>3</v>
      </c>
      <c r="C41" s="71">
        <v>44</v>
      </c>
      <c r="D41" s="71">
        <v>40</v>
      </c>
      <c r="E41" s="40">
        <f>SUM(C41:D41)</f>
        <v>84</v>
      </c>
      <c r="F41" s="55">
        <f>(E41-B41)</f>
        <v>81</v>
      </c>
      <c r="G41" s="120"/>
    </row>
    <row r="42" spans="1:7" ht="23.25">
      <c r="A42" s="69" t="s">
        <v>204</v>
      </c>
      <c r="B42" s="70">
        <v>6</v>
      </c>
      <c r="C42" s="71">
        <v>46</v>
      </c>
      <c r="D42" s="71">
        <v>42</v>
      </c>
      <c r="E42" s="40">
        <f>SUM(C42:D42)</f>
        <v>88</v>
      </c>
      <c r="F42" s="55">
        <f>(E42-B42)</f>
        <v>82</v>
      </c>
      <c r="G42" s="120"/>
    </row>
    <row r="43" spans="1:7" ht="23.25">
      <c r="A43" s="69" t="s">
        <v>205</v>
      </c>
      <c r="B43" s="70">
        <v>22</v>
      </c>
      <c r="C43" s="71">
        <v>50</v>
      </c>
      <c r="D43" s="71">
        <v>60</v>
      </c>
      <c r="E43" s="40">
        <f>SUM(C43:D43)</f>
        <v>110</v>
      </c>
      <c r="F43" s="55">
        <f>(E43-B43)</f>
        <v>88</v>
      </c>
      <c r="G43" s="120"/>
    </row>
    <row r="44" spans="1:7" ht="24" thickBot="1">
      <c r="A44" s="77" t="s">
        <v>196</v>
      </c>
      <c r="B44" s="73" t="s">
        <v>73</v>
      </c>
      <c r="C44" s="74" t="s">
        <v>73</v>
      </c>
      <c r="D44" s="74" t="s">
        <v>73</v>
      </c>
      <c r="E44" s="52" t="s">
        <v>73</v>
      </c>
      <c r="F44" s="61" t="s">
        <v>73</v>
      </c>
      <c r="G44" s="121"/>
    </row>
  </sheetData>
  <mergeCells count="17">
    <mergeCell ref="A29:G29"/>
    <mergeCell ref="A30:G30"/>
    <mergeCell ref="A31:G31"/>
    <mergeCell ref="G34:G38"/>
    <mergeCell ref="G40:G44"/>
    <mergeCell ref="A28:G28"/>
    <mergeCell ref="A1:G1"/>
    <mergeCell ref="A2:G2"/>
    <mergeCell ref="A3:G3"/>
    <mergeCell ref="A4:G4"/>
    <mergeCell ref="A5:G5"/>
    <mergeCell ref="A6:G6"/>
    <mergeCell ref="G9:G13"/>
    <mergeCell ref="G15:G19"/>
    <mergeCell ref="G21:G25"/>
    <mergeCell ref="A26:G26"/>
    <mergeCell ref="A27:G27"/>
  </mergeCells>
  <printOptions horizontalCentered="1" verticalCentered="1"/>
  <pageMargins left="0" right="0" top="0" bottom="0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4"/>
  <sheetViews>
    <sheetView topLeftCell="A10" zoomScale="55" zoomScaleNormal="55" workbookViewId="0">
      <selection activeCell="G9" activeCellId="4" sqref="G40:G44 G34:G38 G21:G25 G15:G19 G9:G13"/>
    </sheetView>
  </sheetViews>
  <sheetFormatPr baseColWidth="10" defaultColWidth="11.42578125" defaultRowHeight="12.75"/>
  <cols>
    <col min="1" max="1" width="69.85546875" style="22" bestFit="1" customWidth="1"/>
    <col min="2" max="4" width="7.7109375" style="22" customWidth="1"/>
    <col min="5" max="5" width="10" style="22" bestFit="1" customWidth="1"/>
    <col min="6" max="6" width="7.7109375" style="57" customWidth="1"/>
    <col min="7" max="7" width="28.42578125" style="22" bestFit="1" customWidth="1"/>
    <col min="8" max="256" width="11.42578125" style="22"/>
    <col min="257" max="257" width="69.85546875" style="22" bestFit="1" customWidth="1"/>
    <col min="258" max="260" width="7.7109375" style="22" customWidth="1"/>
    <col min="261" max="261" width="10" style="22" bestFit="1" customWidth="1"/>
    <col min="262" max="262" width="7.7109375" style="22" customWidth="1"/>
    <col min="263" max="263" width="28.42578125" style="22" bestFit="1" customWidth="1"/>
    <col min="264" max="512" width="11.42578125" style="22"/>
    <col min="513" max="513" width="69.85546875" style="22" bestFit="1" customWidth="1"/>
    <col min="514" max="516" width="7.7109375" style="22" customWidth="1"/>
    <col min="517" max="517" width="10" style="22" bestFit="1" customWidth="1"/>
    <col min="518" max="518" width="7.7109375" style="22" customWidth="1"/>
    <col min="519" max="519" width="28.42578125" style="22" bestFit="1" customWidth="1"/>
    <col min="520" max="768" width="11.42578125" style="22"/>
    <col min="769" max="769" width="69.85546875" style="22" bestFit="1" customWidth="1"/>
    <col min="770" max="772" width="7.7109375" style="22" customWidth="1"/>
    <col min="773" max="773" width="10" style="22" bestFit="1" customWidth="1"/>
    <col min="774" max="774" width="7.7109375" style="22" customWidth="1"/>
    <col min="775" max="775" width="28.42578125" style="22" bestFit="1" customWidth="1"/>
    <col min="776" max="1024" width="11.42578125" style="22"/>
    <col min="1025" max="1025" width="69.85546875" style="22" bestFit="1" customWidth="1"/>
    <col min="1026" max="1028" width="7.7109375" style="22" customWidth="1"/>
    <col min="1029" max="1029" width="10" style="22" bestFit="1" customWidth="1"/>
    <col min="1030" max="1030" width="7.7109375" style="22" customWidth="1"/>
    <col min="1031" max="1031" width="28.42578125" style="22" bestFit="1" customWidth="1"/>
    <col min="1032" max="1280" width="11.42578125" style="22"/>
    <col min="1281" max="1281" width="69.85546875" style="22" bestFit="1" customWidth="1"/>
    <col min="1282" max="1284" width="7.7109375" style="22" customWidth="1"/>
    <col min="1285" max="1285" width="10" style="22" bestFit="1" customWidth="1"/>
    <col min="1286" max="1286" width="7.7109375" style="22" customWidth="1"/>
    <col min="1287" max="1287" width="28.42578125" style="22" bestFit="1" customWidth="1"/>
    <col min="1288" max="1536" width="11.42578125" style="22"/>
    <col min="1537" max="1537" width="69.85546875" style="22" bestFit="1" customWidth="1"/>
    <col min="1538" max="1540" width="7.7109375" style="22" customWidth="1"/>
    <col min="1541" max="1541" width="10" style="22" bestFit="1" customWidth="1"/>
    <col min="1542" max="1542" width="7.7109375" style="22" customWidth="1"/>
    <col min="1543" max="1543" width="28.42578125" style="22" bestFit="1" customWidth="1"/>
    <col min="1544" max="1792" width="11.42578125" style="22"/>
    <col min="1793" max="1793" width="69.85546875" style="22" bestFit="1" customWidth="1"/>
    <col min="1794" max="1796" width="7.7109375" style="22" customWidth="1"/>
    <col min="1797" max="1797" width="10" style="22" bestFit="1" customWidth="1"/>
    <col min="1798" max="1798" width="7.7109375" style="22" customWidth="1"/>
    <col min="1799" max="1799" width="28.42578125" style="22" bestFit="1" customWidth="1"/>
    <col min="1800" max="2048" width="11.42578125" style="22"/>
    <col min="2049" max="2049" width="69.85546875" style="22" bestFit="1" customWidth="1"/>
    <col min="2050" max="2052" width="7.7109375" style="22" customWidth="1"/>
    <col min="2053" max="2053" width="10" style="22" bestFit="1" customWidth="1"/>
    <col min="2054" max="2054" width="7.7109375" style="22" customWidth="1"/>
    <col min="2055" max="2055" width="28.42578125" style="22" bestFit="1" customWidth="1"/>
    <col min="2056" max="2304" width="11.42578125" style="22"/>
    <col min="2305" max="2305" width="69.85546875" style="22" bestFit="1" customWidth="1"/>
    <col min="2306" max="2308" width="7.7109375" style="22" customWidth="1"/>
    <col min="2309" max="2309" width="10" style="22" bestFit="1" customWidth="1"/>
    <col min="2310" max="2310" width="7.7109375" style="22" customWidth="1"/>
    <col min="2311" max="2311" width="28.42578125" style="22" bestFit="1" customWidth="1"/>
    <col min="2312" max="2560" width="11.42578125" style="22"/>
    <col min="2561" max="2561" width="69.85546875" style="22" bestFit="1" customWidth="1"/>
    <col min="2562" max="2564" width="7.7109375" style="22" customWidth="1"/>
    <col min="2565" max="2565" width="10" style="22" bestFit="1" customWidth="1"/>
    <col min="2566" max="2566" width="7.7109375" style="22" customWidth="1"/>
    <col min="2567" max="2567" width="28.42578125" style="22" bestFit="1" customWidth="1"/>
    <col min="2568" max="2816" width="11.42578125" style="22"/>
    <col min="2817" max="2817" width="69.85546875" style="22" bestFit="1" customWidth="1"/>
    <col min="2818" max="2820" width="7.7109375" style="22" customWidth="1"/>
    <col min="2821" max="2821" width="10" style="22" bestFit="1" customWidth="1"/>
    <col min="2822" max="2822" width="7.7109375" style="22" customWidth="1"/>
    <col min="2823" max="2823" width="28.42578125" style="22" bestFit="1" customWidth="1"/>
    <col min="2824" max="3072" width="11.42578125" style="22"/>
    <col min="3073" max="3073" width="69.85546875" style="22" bestFit="1" customWidth="1"/>
    <col min="3074" max="3076" width="7.7109375" style="22" customWidth="1"/>
    <col min="3077" max="3077" width="10" style="22" bestFit="1" customWidth="1"/>
    <col min="3078" max="3078" width="7.7109375" style="22" customWidth="1"/>
    <col min="3079" max="3079" width="28.42578125" style="22" bestFit="1" customWidth="1"/>
    <col min="3080" max="3328" width="11.42578125" style="22"/>
    <col min="3329" max="3329" width="69.85546875" style="22" bestFit="1" customWidth="1"/>
    <col min="3330" max="3332" width="7.7109375" style="22" customWidth="1"/>
    <col min="3333" max="3333" width="10" style="22" bestFit="1" customWidth="1"/>
    <col min="3334" max="3334" width="7.7109375" style="22" customWidth="1"/>
    <col min="3335" max="3335" width="28.42578125" style="22" bestFit="1" customWidth="1"/>
    <col min="3336" max="3584" width="11.42578125" style="22"/>
    <col min="3585" max="3585" width="69.85546875" style="22" bestFit="1" customWidth="1"/>
    <col min="3586" max="3588" width="7.7109375" style="22" customWidth="1"/>
    <col min="3589" max="3589" width="10" style="22" bestFit="1" customWidth="1"/>
    <col min="3590" max="3590" width="7.7109375" style="22" customWidth="1"/>
    <col min="3591" max="3591" width="28.42578125" style="22" bestFit="1" customWidth="1"/>
    <col min="3592" max="3840" width="11.42578125" style="22"/>
    <col min="3841" max="3841" width="69.85546875" style="22" bestFit="1" customWidth="1"/>
    <col min="3842" max="3844" width="7.7109375" style="22" customWidth="1"/>
    <col min="3845" max="3845" width="10" style="22" bestFit="1" customWidth="1"/>
    <col min="3846" max="3846" width="7.7109375" style="22" customWidth="1"/>
    <col min="3847" max="3847" width="28.42578125" style="22" bestFit="1" customWidth="1"/>
    <col min="3848" max="4096" width="11.42578125" style="22"/>
    <col min="4097" max="4097" width="69.85546875" style="22" bestFit="1" customWidth="1"/>
    <col min="4098" max="4100" width="7.7109375" style="22" customWidth="1"/>
    <col min="4101" max="4101" width="10" style="22" bestFit="1" customWidth="1"/>
    <col min="4102" max="4102" width="7.7109375" style="22" customWidth="1"/>
    <col min="4103" max="4103" width="28.42578125" style="22" bestFit="1" customWidth="1"/>
    <col min="4104" max="4352" width="11.42578125" style="22"/>
    <col min="4353" max="4353" width="69.85546875" style="22" bestFit="1" customWidth="1"/>
    <col min="4354" max="4356" width="7.7109375" style="22" customWidth="1"/>
    <col min="4357" max="4357" width="10" style="22" bestFit="1" customWidth="1"/>
    <col min="4358" max="4358" width="7.7109375" style="22" customWidth="1"/>
    <col min="4359" max="4359" width="28.42578125" style="22" bestFit="1" customWidth="1"/>
    <col min="4360" max="4608" width="11.42578125" style="22"/>
    <col min="4609" max="4609" width="69.85546875" style="22" bestFit="1" customWidth="1"/>
    <col min="4610" max="4612" width="7.7109375" style="22" customWidth="1"/>
    <col min="4613" max="4613" width="10" style="22" bestFit="1" customWidth="1"/>
    <col min="4614" max="4614" width="7.7109375" style="22" customWidth="1"/>
    <col min="4615" max="4615" width="28.42578125" style="22" bestFit="1" customWidth="1"/>
    <col min="4616" max="4864" width="11.42578125" style="22"/>
    <col min="4865" max="4865" width="69.85546875" style="22" bestFit="1" customWidth="1"/>
    <col min="4866" max="4868" width="7.7109375" style="22" customWidth="1"/>
    <col min="4869" max="4869" width="10" style="22" bestFit="1" customWidth="1"/>
    <col min="4870" max="4870" width="7.7109375" style="22" customWidth="1"/>
    <col min="4871" max="4871" width="28.42578125" style="22" bestFit="1" customWidth="1"/>
    <col min="4872" max="5120" width="11.42578125" style="22"/>
    <col min="5121" max="5121" width="69.85546875" style="22" bestFit="1" customWidth="1"/>
    <col min="5122" max="5124" width="7.7109375" style="22" customWidth="1"/>
    <col min="5125" max="5125" width="10" style="22" bestFit="1" customWidth="1"/>
    <col min="5126" max="5126" width="7.7109375" style="22" customWidth="1"/>
    <col min="5127" max="5127" width="28.42578125" style="22" bestFit="1" customWidth="1"/>
    <col min="5128" max="5376" width="11.42578125" style="22"/>
    <col min="5377" max="5377" width="69.85546875" style="22" bestFit="1" customWidth="1"/>
    <col min="5378" max="5380" width="7.7109375" style="22" customWidth="1"/>
    <col min="5381" max="5381" width="10" style="22" bestFit="1" customWidth="1"/>
    <col min="5382" max="5382" width="7.7109375" style="22" customWidth="1"/>
    <col min="5383" max="5383" width="28.42578125" style="22" bestFit="1" customWidth="1"/>
    <col min="5384" max="5632" width="11.42578125" style="22"/>
    <col min="5633" max="5633" width="69.85546875" style="22" bestFit="1" customWidth="1"/>
    <col min="5634" max="5636" width="7.7109375" style="22" customWidth="1"/>
    <col min="5637" max="5637" width="10" style="22" bestFit="1" customWidth="1"/>
    <col min="5638" max="5638" width="7.7109375" style="22" customWidth="1"/>
    <col min="5639" max="5639" width="28.42578125" style="22" bestFit="1" customWidth="1"/>
    <col min="5640" max="5888" width="11.42578125" style="22"/>
    <col min="5889" max="5889" width="69.85546875" style="22" bestFit="1" customWidth="1"/>
    <col min="5890" max="5892" width="7.7109375" style="22" customWidth="1"/>
    <col min="5893" max="5893" width="10" style="22" bestFit="1" customWidth="1"/>
    <col min="5894" max="5894" width="7.7109375" style="22" customWidth="1"/>
    <col min="5895" max="5895" width="28.42578125" style="22" bestFit="1" customWidth="1"/>
    <col min="5896" max="6144" width="11.42578125" style="22"/>
    <col min="6145" max="6145" width="69.85546875" style="22" bestFit="1" customWidth="1"/>
    <col min="6146" max="6148" width="7.7109375" style="22" customWidth="1"/>
    <col min="6149" max="6149" width="10" style="22" bestFit="1" customWidth="1"/>
    <col min="6150" max="6150" width="7.7109375" style="22" customWidth="1"/>
    <col min="6151" max="6151" width="28.42578125" style="22" bestFit="1" customWidth="1"/>
    <col min="6152" max="6400" width="11.42578125" style="22"/>
    <col min="6401" max="6401" width="69.85546875" style="22" bestFit="1" customWidth="1"/>
    <col min="6402" max="6404" width="7.7109375" style="22" customWidth="1"/>
    <col min="6405" max="6405" width="10" style="22" bestFit="1" customWidth="1"/>
    <col min="6406" max="6406" width="7.7109375" style="22" customWidth="1"/>
    <col min="6407" max="6407" width="28.42578125" style="22" bestFit="1" customWidth="1"/>
    <col min="6408" max="6656" width="11.42578125" style="22"/>
    <col min="6657" max="6657" width="69.85546875" style="22" bestFit="1" customWidth="1"/>
    <col min="6658" max="6660" width="7.7109375" style="22" customWidth="1"/>
    <col min="6661" max="6661" width="10" style="22" bestFit="1" customWidth="1"/>
    <col min="6662" max="6662" width="7.7109375" style="22" customWidth="1"/>
    <col min="6663" max="6663" width="28.42578125" style="22" bestFit="1" customWidth="1"/>
    <col min="6664" max="6912" width="11.42578125" style="22"/>
    <col min="6913" max="6913" width="69.85546875" style="22" bestFit="1" customWidth="1"/>
    <col min="6914" max="6916" width="7.7109375" style="22" customWidth="1"/>
    <col min="6917" max="6917" width="10" style="22" bestFit="1" customWidth="1"/>
    <col min="6918" max="6918" width="7.7109375" style="22" customWidth="1"/>
    <col min="6919" max="6919" width="28.42578125" style="22" bestFit="1" customWidth="1"/>
    <col min="6920" max="7168" width="11.42578125" style="22"/>
    <col min="7169" max="7169" width="69.85546875" style="22" bestFit="1" customWidth="1"/>
    <col min="7170" max="7172" width="7.7109375" style="22" customWidth="1"/>
    <col min="7173" max="7173" width="10" style="22" bestFit="1" customWidth="1"/>
    <col min="7174" max="7174" width="7.7109375" style="22" customWidth="1"/>
    <col min="7175" max="7175" width="28.42578125" style="22" bestFit="1" customWidth="1"/>
    <col min="7176" max="7424" width="11.42578125" style="22"/>
    <col min="7425" max="7425" width="69.85546875" style="22" bestFit="1" customWidth="1"/>
    <col min="7426" max="7428" width="7.7109375" style="22" customWidth="1"/>
    <col min="7429" max="7429" width="10" style="22" bestFit="1" customWidth="1"/>
    <col min="7430" max="7430" width="7.7109375" style="22" customWidth="1"/>
    <col min="7431" max="7431" width="28.42578125" style="22" bestFit="1" customWidth="1"/>
    <col min="7432" max="7680" width="11.42578125" style="22"/>
    <col min="7681" max="7681" width="69.85546875" style="22" bestFit="1" customWidth="1"/>
    <col min="7682" max="7684" width="7.7109375" style="22" customWidth="1"/>
    <col min="7685" max="7685" width="10" style="22" bestFit="1" customWidth="1"/>
    <col min="7686" max="7686" width="7.7109375" style="22" customWidth="1"/>
    <col min="7687" max="7687" width="28.42578125" style="22" bestFit="1" customWidth="1"/>
    <col min="7688" max="7936" width="11.42578125" style="22"/>
    <col min="7937" max="7937" width="69.85546875" style="22" bestFit="1" customWidth="1"/>
    <col min="7938" max="7940" width="7.7109375" style="22" customWidth="1"/>
    <col min="7941" max="7941" width="10" style="22" bestFit="1" customWidth="1"/>
    <col min="7942" max="7942" width="7.7109375" style="22" customWidth="1"/>
    <col min="7943" max="7943" width="28.42578125" style="22" bestFit="1" customWidth="1"/>
    <col min="7944" max="8192" width="11.42578125" style="22"/>
    <col min="8193" max="8193" width="69.85546875" style="22" bestFit="1" customWidth="1"/>
    <col min="8194" max="8196" width="7.7109375" style="22" customWidth="1"/>
    <col min="8197" max="8197" width="10" style="22" bestFit="1" customWidth="1"/>
    <col min="8198" max="8198" width="7.7109375" style="22" customWidth="1"/>
    <col min="8199" max="8199" width="28.42578125" style="22" bestFit="1" customWidth="1"/>
    <col min="8200" max="8448" width="11.42578125" style="22"/>
    <col min="8449" max="8449" width="69.85546875" style="22" bestFit="1" customWidth="1"/>
    <col min="8450" max="8452" width="7.7109375" style="22" customWidth="1"/>
    <col min="8453" max="8453" width="10" style="22" bestFit="1" customWidth="1"/>
    <col min="8454" max="8454" width="7.7109375" style="22" customWidth="1"/>
    <col min="8455" max="8455" width="28.42578125" style="22" bestFit="1" customWidth="1"/>
    <col min="8456" max="8704" width="11.42578125" style="22"/>
    <col min="8705" max="8705" width="69.85546875" style="22" bestFit="1" customWidth="1"/>
    <col min="8706" max="8708" width="7.7109375" style="22" customWidth="1"/>
    <col min="8709" max="8709" width="10" style="22" bestFit="1" customWidth="1"/>
    <col min="8710" max="8710" width="7.7109375" style="22" customWidth="1"/>
    <col min="8711" max="8711" width="28.42578125" style="22" bestFit="1" customWidth="1"/>
    <col min="8712" max="8960" width="11.42578125" style="22"/>
    <col min="8961" max="8961" width="69.85546875" style="22" bestFit="1" customWidth="1"/>
    <col min="8962" max="8964" width="7.7109375" style="22" customWidth="1"/>
    <col min="8965" max="8965" width="10" style="22" bestFit="1" customWidth="1"/>
    <col min="8966" max="8966" width="7.7109375" style="22" customWidth="1"/>
    <col min="8967" max="8967" width="28.42578125" style="22" bestFit="1" customWidth="1"/>
    <col min="8968" max="9216" width="11.42578125" style="22"/>
    <col min="9217" max="9217" width="69.85546875" style="22" bestFit="1" customWidth="1"/>
    <col min="9218" max="9220" width="7.7109375" style="22" customWidth="1"/>
    <col min="9221" max="9221" width="10" style="22" bestFit="1" customWidth="1"/>
    <col min="9222" max="9222" width="7.7109375" style="22" customWidth="1"/>
    <col min="9223" max="9223" width="28.42578125" style="22" bestFit="1" customWidth="1"/>
    <col min="9224" max="9472" width="11.42578125" style="22"/>
    <col min="9473" max="9473" width="69.85546875" style="22" bestFit="1" customWidth="1"/>
    <col min="9474" max="9476" width="7.7109375" style="22" customWidth="1"/>
    <col min="9477" max="9477" width="10" style="22" bestFit="1" customWidth="1"/>
    <col min="9478" max="9478" width="7.7109375" style="22" customWidth="1"/>
    <col min="9479" max="9479" width="28.42578125" style="22" bestFit="1" customWidth="1"/>
    <col min="9480" max="9728" width="11.42578125" style="22"/>
    <col min="9729" max="9729" width="69.85546875" style="22" bestFit="1" customWidth="1"/>
    <col min="9730" max="9732" width="7.7109375" style="22" customWidth="1"/>
    <col min="9733" max="9733" width="10" style="22" bestFit="1" customWidth="1"/>
    <col min="9734" max="9734" width="7.7109375" style="22" customWidth="1"/>
    <col min="9735" max="9735" width="28.42578125" style="22" bestFit="1" customWidth="1"/>
    <col min="9736" max="9984" width="11.42578125" style="22"/>
    <col min="9985" max="9985" width="69.85546875" style="22" bestFit="1" customWidth="1"/>
    <col min="9986" max="9988" width="7.7109375" style="22" customWidth="1"/>
    <col min="9989" max="9989" width="10" style="22" bestFit="1" customWidth="1"/>
    <col min="9990" max="9990" width="7.7109375" style="22" customWidth="1"/>
    <col min="9991" max="9991" width="28.42578125" style="22" bestFit="1" customWidth="1"/>
    <col min="9992" max="10240" width="11.42578125" style="22"/>
    <col min="10241" max="10241" width="69.85546875" style="22" bestFit="1" customWidth="1"/>
    <col min="10242" max="10244" width="7.7109375" style="22" customWidth="1"/>
    <col min="10245" max="10245" width="10" style="22" bestFit="1" customWidth="1"/>
    <col min="10246" max="10246" width="7.7109375" style="22" customWidth="1"/>
    <col min="10247" max="10247" width="28.42578125" style="22" bestFit="1" customWidth="1"/>
    <col min="10248" max="10496" width="11.42578125" style="22"/>
    <col min="10497" max="10497" width="69.85546875" style="22" bestFit="1" customWidth="1"/>
    <col min="10498" max="10500" width="7.7109375" style="22" customWidth="1"/>
    <col min="10501" max="10501" width="10" style="22" bestFit="1" customWidth="1"/>
    <col min="10502" max="10502" width="7.7109375" style="22" customWidth="1"/>
    <col min="10503" max="10503" width="28.42578125" style="22" bestFit="1" customWidth="1"/>
    <col min="10504" max="10752" width="11.42578125" style="22"/>
    <col min="10753" max="10753" width="69.85546875" style="22" bestFit="1" customWidth="1"/>
    <col min="10754" max="10756" width="7.7109375" style="22" customWidth="1"/>
    <col min="10757" max="10757" width="10" style="22" bestFit="1" customWidth="1"/>
    <col min="10758" max="10758" width="7.7109375" style="22" customWidth="1"/>
    <col min="10759" max="10759" width="28.42578125" style="22" bestFit="1" customWidth="1"/>
    <col min="10760" max="11008" width="11.42578125" style="22"/>
    <col min="11009" max="11009" width="69.85546875" style="22" bestFit="1" customWidth="1"/>
    <col min="11010" max="11012" width="7.7109375" style="22" customWidth="1"/>
    <col min="11013" max="11013" width="10" style="22" bestFit="1" customWidth="1"/>
    <col min="11014" max="11014" width="7.7109375" style="22" customWidth="1"/>
    <col min="11015" max="11015" width="28.42578125" style="22" bestFit="1" customWidth="1"/>
    <col min="11016" max="11264" width="11.42578125" style="22"/>
    <col min="11265" max="11265" width="69.85546875" style="22" bestFit="1" customWidth="1"/>
    <col min="11266" max="11268" width="7.7109375" style="22" customWidth="1"/>
    <col min="11269" max="11269" width="10" style="22" bestFit="1" customWidth="1"/>
    <col min="11270" max="11270" width="7.7109375" style="22" customWidth="1"/>
    <col min="11271" max="11271" width="28.42578125" style="22" bestFit="1" customWidth="1"/>
    <col min="11272" max="11520" width="11.42578125" style="22"/>
    <col min="11521" max="11521" width="69.85546875" style="22" bestFit="1" customWidth="1"/>
    <col min="11522" max="11524" width="7.7109375" style="22" customWidth="1"/>
    <col min="11525" max="11525" width="10" style="22" bestFit="1" customWidth="1"/>
    <col min="11526" max="11526" width="7.7109375" style="22" customWidth="1"/>
    <col min="11527" max="11527" width="28.42578125" style="22" bestFit="1" customWidth="1"/>
    <col min="11528" max="11776" width="11.42578125" style="22"/>
    <col min="11777" max="11777" width="69.85546875" style="22" bestFit="1" customWidth="1"/>
    <col min="11778" max="11780" width="7.7109375" style="22" customWidth="1"/>
    <col min="11781" max="11781" width="10" style="22" bestFit="1" customWidth="1"/>
    <col min="11782" max="11782" width="7.7109375" style="22" customWidth="1"/>
    <col min="11783" max="11783" width="28.42578125" style="22" bestFit="1" customWidth="1"/>
    <col min="11784" max="12032" width="11.42578125" style="22"/>
    <col min="12033" max="12033" width="69.85546875" style="22" bestFit="1" customWidth="1"/>
    <col min="12034" max="12036" width="7.7109375" style="22" customWidth="1"/>
    <col min="12037" max="12037" width="10" style="22" bestFit="1" customWidth="1"/>
    <col min="12038" max="12038" width="7.7109375" style="22" customWidth="1"/>
    <col min="12039" max="12039" width="28.42578125" style="22" bestFit="1" customWidth="1"/>
    <col min="12040" max="12288" width="11.42578125" style="22"/>
    <col min="12289" max="12289" width="69.85546875" style="22" bestFit="1" customWidth="1"/>
    <col min="12290" max="12292" width="7.7109375" style="22" customWidth="1"/>
    <col min="12293" max="12293" width="10" style="22" bestFit="1" customWidth="1"/>
    <col min="12294" max="12294" width="7.7109375" style="22" customWidth="1"/>
    <col min="12295" max="12295" width="28.42578125" style="22" bestFit="1" customWidth="1"/>
    <col min="12296" max="12544" width="11.42578125" style="22"/>
    <col min="12545" max="12545" width="69.85546875" style="22" bestFit="1" customWidth="1"/>
    <col min="12546" max="12548" width="7.7109375" style="22" customWidth="1"/>
    <col min="12549" max="12549" width="10" style="22" bestFit="1" customWidth="1"/>
    <col min="12550" max="12550" width="7.7109375" style="22" customWidth="1"/>
    <col min="12551" max="12551" width="28.42578125" style="22" bestFit="1" customWidth="1"/>
    <col min="12552" max="12800" width="11.42578125" style="22"/>
    <col min="12801" max="12801" width="69.85546875" style="22" bestFit="1" customWidth="1"/>
    <col min="12802" max="12804" width="7.7109375" style="22" customWidth="1"/>
    <col min="12805" max="12805" width="10" style="22" bestFit="1" customWidth="1"/>
    <col min="12806" max="12806" width="7.7109375" style="22" customWidth="1"/>
    <col min="12807" max="12807" width="28.42578125" style="22" bestFit="1" customWidth="1"/>
    <col min="12808" max="13056" width="11.42578125" style="22"/>
    <col min="13057" max="13057" width="69.85546875" style="22" bestFit="1" customWidth="1"/>
    <col min="13058" max="13060" width="7.7109375" style="22" customWidth="1"/>
    <col min="13061" max="13061" width="10" style="22" bestFit="1" customWidth="1"/>
    <col min="13062" max="13062" width="7.7109375" style="22" customWidth="1"/>
    <col min="13063" max="13063" width="28.42578125" style="22" bestFit="1" customWidth="1"/>
    <col min="13064" max="13312" width="11.42578125" style="22"/>
    <col min="13313" max="13313" width="69.85546875" style="22" bestFit="1" customWidth="1"/>
    <col min="13314" max="13316" width="7.7109375" style="22" customWidth="1"/>
    <col min="13317" max="13317" width="10" style="22" bestFit="1" customWidth="1"/>
    <col min="13318" max="13318" width="7.7109375" style="22" customWidth="1"/>
    <col min="13319" max="13319" width="28.42578125" style="22" bestFit="1" customWidth="1"/>
    <col min="13320" max="13568" width="11.42578125" style="22"/>
    <col min="13569" max="13569" width="69.85546875" style="22" bestFit="1" customWidth="1"/>
    <col min="13570" max="13572" width="7.7109375" style="22" customWidth="1"/>
    <col min="13573" max="13573" width="10" style="22" bestFit="1" customWidth="1"/>
    <col min="13574" max="13574" width="7.7109375" style="22" customWidth="1"/>
    <col min="13575" max="13575" width="28.42578125" style="22" bestFit="1" customWidth="1"/>
    <col min="13576" max="13824" width="11.42578125" style="22"/>
    <col min="13825" max="13825" width="69.85546875" style="22" bestFit="1" customWidth="1"/>
    <col min="13826" max="13828" width="7.7109375" style="22" customWidth="1"/>
    <col min="13829" max="13829" width="10" style="22" bestFit="1" customWidth="1"/>
    <col min="13830" max="13830" width="7.7109375" style="22" customWidth="1"/>
    <col min="13831" max="13831" width="28.42578125" style="22" bestFit="1" customWidth="1"/>
    <col min="13832" max="14080" width="11.42578125" style="22"/>
    <col min="14081" max="14081" width="69.85546875" style="22" bestFit="1" customWidth="1"/>
    <col min="14082" max="14084" width="7.7109375" style="22" customWidth="1"/>
    <col min="14085" max="14085" width="10" style="22" bestFit="1" customWidth="1"/>
    <col min="14086" max="14086" width="7.7109375" style="22" customWidth="1"/>
    <col min="14087" max="14087" width="28.42578125" style="22" bestFit="1" customWidth="1"/>
    <col min="14088" max="14336" width="11.42578125" style="22"/>
    <col min="14337" max="14337" width="69.85546875" style="22" bestFit="1" customWidth="1"/>
    <col min="14338" max="14340" width="7.7109375" style="22" customWidth="1"/>
    <col min="14341" max="14341" width="10" style="22" bestFit="1" customWidth="1"/>
    <col min="14342" max="14342" width="7.7109375" style="22" customWidth="1"/>
    <col min="14343" max="14343" width="28.42578125" style="22" bestFit="1" customWidth="1"/>
    <col min="14344" max="14592" width="11.42578125" style="22"/>
    <col min="14593" max="14593" width="69.85546875" style="22" bestFit="1" customWidth="1"/>
    <col min="14594" max="14596" width="7.7109375" style="22" customWidth="1"/>
    <col min="14597" max="14597" width="10" style="22" bestFit="1" customWidth="1"/>
    <col min="14598" max="14598" width="7.7109375" style="22" customWidth="1"/>
    <col min="14599" max="14599" width="28.42578125" style="22" bestFit="1" customWidth="1"/>
    <col min="14600" max="14848" width="11.42578125" style="22"/>
    <col min="14849" max="14849" width="69.85546875" style="22" bestFit="1" customWidth="1"/>
    <col min="14850" max="14852" width="7.7109375" style="22" customWidth="1"/>
    <col min="14853" max="14853" width="10" style="22" bestFit="1" customWidth="1"/>
    <col min="14854" max="14854" width="7.7109375" style="22" customWidth="1"/>
    <col min="14855" max="14855" width="28.42578125" style="22" bestFit="1" customWidth="1"/>
    <col min="14856" max="15104" width="11.42578125" style="22"/>
    <col min="15105" max="15105" width="69.85546875" style="22" bestFit="1" customWidth="1"/>
    <col min="15106" max="15108" width="7.7109375" style="22" customWidth="1"/>
    <col min="15109" max="15109" width="10" style="22" bestFit="1" customWidth="1"/>
    <col min="15110" max="15110" width="7.7109375" style="22" customWidth="1"/>
    <col min="15111" max="15111" width="28.42578125" style="22" bestFit="1" customWidth="1"/>
    <col min="15112" max="15360" width="11.42578125" style="22"/>
    <col min="15361" max="15361" width="69.85546875" style="22" bestFit="1" customWidth="1"/>
    <col min="15362" max="15364" width="7.7109375" style="22" customWidth="1"/>
    <col min="15365" max="15365" width="10" style="22" bestFit="1" customWidth="1"/>
    <col min="15366" max="15366" width="7.7109375" style="22" customWidth="1"/>
    <col min="15367" max="15367" width="28.42578125" style="22" bestFit="1" customWidth="1"/>
    <col min="15368" max="15616" width="11.42578125" style="22"/>
    <col min="15617" max="15617" width="69.85546875" style="22" bestFit="1" customWidth="1"/>
    <col min="15618" max="15620" width="7.7109375" style="22" customWidth="1"/>
    <col min="15621" max="15621" width="10" style="22" bestFit="1" customWidth="1"/>
    <col min="15622" max="15622" width="7.7109375" style="22" customWidth="1"/>
    <col min="15623" max="15623" width="28.42578125" style="22" bestFit="1" customWidth="1"/>
    <col min="15624" max="15872" width="11.42578125" style="22"/>
    <col min="15873" max="15873" width="69.85546875" style="22" bestFit="1" customWidth="1"/>
    <col min="15874" max="15876" width="7.7109375" style="22" customWidth="1"/>
    <col min="15877" max="15877" width="10" style="22" bestFit="1" customWidth="1"/>
    <col min="15878" max="15878" width="7.7109375" style="22" customWidth="1"/>
    <col min="15879" max="15879" width="28.42578125" style="22" bestFit="1" customWidth="1"/>
    <col min="15880" max="16128" width="11.42578125" style="22"/>
    <col min="16129" max="16129" width="69.85546875" style="22" bestFit="1" customWidth="1"/>
    <col min="16130" max="16132" width="7.7109375" style="22" customWidth="1"/>
    <col min="16133" max="16133" width="10" style="22" bestFit="1" customWidth="1"/>
    <col min="16134" max="16134" width="7.7109375" style="22" customWidth="1"/>
    <col min="16135" max="16135" width="28.42578125" style="22" bestFit="1" customWidth="1"/>
    <col min="16136" max="16384" width="11.42578125" style="22"/>
  </cols>
  <sheetData>
    <row r="1" spans="1:7" ht="23.25">
      <c r="A1" s="130" t="s">
        <v>123</v>
      </c>
      <c r="B1" s="130"/>
      <c r="C1" s="130"/>
      <c r="D1" s="130"/>
      <c r="E1" s="130"/>
      <c r="F1" s="130"/>
      <c r="G1" s="130"/>
    </row>
    <row r="2" spans="1:7" ht="20.25">
      <c r="A2" s="123" t="s">
        <v>19</v>
      </c>
      <c r="B2" s="123"/>
      <c r="C2" s="123"/>
      <c r="D2" s="123"/>
      <c r="E2" s="123"/>
      <c r="F2" s="123"/>
      <c r="G2" s="123"/>
    </row>
    <row r="3" spans="1:7" ht="21" thickBot="1">
      <c r="A3" s="124" t="s">
        <v>20</v>
      </c>
      <c r="B3" s="124"/>
      <c r="C3" s="124"/>
      <c r="D3" s="124"/>
      <c r="E3" s="124"/>
      <c r="F3" s="124"/>
      <c r="G3" s="124"/>
    </row>
    <row r="4" spans="1:7" ht="24" thickBot="1">
      <c r="A4" s="125" t="s">
        <v>0</v>
      </c>
      <c r="B4" s="126"/>
      <c r="C4" s="126"/>
      <c r="D4" s="126"/>
      <c r="E4" s="126"/>
      <c r="F4" s="126"/>
      <c r="G4" s="127"/>
    </row>
    <row r="5" spans="1:7" ht="19.5">
      <c r="A5" s="128" t="s">
        <v>21</v>
      </c>
      <c r="B5" s="128"/>
      <c r="C5" s="128"/>
      <c r="D5" s="128"/>
      <c r="E5" s="128"/>
      <c r="F5" s="128"/>
      <c r="G5" s="128"/>
    </row>
    <row r="6" spans="1:7" ht="19.5">
      <c r="A6" s="129" t="s">
        <v>207</v>
      </c>
      <c r="B6" s="129"/>
      <c r="C6" s="129"/>
      <c r="D6" s="129"/>
      <c r="E6" s="129"/>
      <c r="F6" s="129"/>
      <c r="G6" s="129"/>
    </row>
    <row r="7" spans="1:7" s="30" customFormat="1" ht="12.75" customHeight="1" thickBot="1">
      <c r="E7" s="22"/>
      <c r="F7" s="22"/>
      <c r="G7" s="22"/>
    </row>
    <row r="8" spans="1:7" ht="23.25" customHeight="1" thickBot="1">
      <c r="A8" s="25" t="s">
        <v>14</v>
      </c>
      <c r="B8" s="26" t="s">
        <v>10</v>
      </c>
      <c r="C8" s="26" t="s">
        <v>11</v>
      </c>
      <c r="D8" s="26" t="s">
        <v>12</v>
      </c>
      <c r="E8" s="27" t="s">
        <v>13</v>
      </c>
      <c r="F8" s="53" t="s">
        <v>16</v>
      </c>
      <c r="G8" s="24" t="s">
        <v>17</v>
      </c>
    </row>
    <row r="9" spans="1:7" ht="23.25">
      <c r="A9" s="66" t="s">
        <v>208</v>
      </c>
      <c r="B9" s="67">
        <v>20</v>
      </c>
      <c r="C9" s="78">
        <v>42</v>
      </c>
      <c r="D9" s="78">
        <v>43</v>
      </c>
      <c r="E9" s="34">
        <f>SUM(C9:D9)</f>
        <v>85</v>
      </c>
      <c r="F9" s="54">
        <f>(E9-B9)</f>
        <v>65</v>
      </c>
      <c r="G9" s="119">
        <f>SUM(F9:F12)</f>
        <v>280</v>
      </c>
    </row>
    <row r="10" spans="1:7" ht="23.25">
      <c r="A10" s="69" t="s">
        <v>209</v>
      </c>
      <c r="B10" s="70">
        <v>19</v>
      </c>
      <c r="C10" s="75">
        <v>43</v>
      </c>
      <c r="D10" s="75">
        <v>43</v>
      </c>
      <c r="E10" s="40">
        <f>SUM(C10:D10)</f>
        <v>86</v>
      </c>
      <c r="F10" s="55">
        <f>(E10-B10)</f>
        <v>67</v>
      </c>
      <c r="G10" s="120"/>
    </row>
    <row r="11" spans="1:7" ht="23.25">
      <c r="A11" s="69" t="s">
        <v>210</v>
      </c>
      <c r="B11" s="70">
        <v>6</v>
      </c>
      <c r="C11" s="71">
        <v>40</v>
      </c>
      <c r="D11" s="71">
        <v>39</v>
      </c>
      <c r="E11" s="40">
        <f>SUM(C11:D11)</f>
        <v>79</v>
      </c>
      <c r="F11" s="55">
        <f>(E11-B11)</f>
        <v>73</v>
      </c>
      <c r="G11" s="120"/>
    </row>
    <row r="12" spans="1:7" ht="23.25">
      <c r="A12" s="69" t="s">
        <v>94</v>
      </c>
      <c r="B12" s="70">
        <v>5</v>
      </c>
      <c r="C12" s="71">
        <v>43</v>
      </c>
      <c r="D12" s="71">
        <v>37</v>
      </c>
      <c r="E12" s="40">
        <f>SUM(C12:D12)</f>
        <v>80</v>
      </c>
      <c r="F12" s="55">
        <f>(E12-B12)</f>
        <v>75</v>
      </c>
      <c r="G12" s="120"/>
    </row>
    <row r="13" spans="1:7" s="30" customFormat="1" ht="26.25" thickBot="1">
      <c r="A13" s="72" t="s">
        <v>211</v>
      </c>
      <c r="B13" s="73">
        <v>14</v>
      </c>
      <c r="C13" s="76">
        <v>46</v>
      </c>
      <c r="D13" s="76">
        <v>43</v>
      </c>
      <c r="E13" s="45">
        <f>SUM(C13:D13)</f>
        <v>89</v>
      </c>
      <c r="F13" s="61">
        <f>(E13-B13)</f>
        <v>75</v>
      </c>
      <c r="G13" s="121"/>
    </row>
    <row r="14" spans="1:7" ht="23.25" customHeight="1" thickBot="1">
      <c r="A14" s="25" t="s">
        <v>9</v>
      </c>
      <c r="B14" s="26" t="s">
        <v>10</v>
      </c>
      <c r="C14" s="26" t="s">
        <v>11</v>
      </c>
      <c r="D14" s="26" t="s">
        <v>12</v>
      </c>
      <c r="E14" s="27" t="s">
        <v>13</v>
      </c>
      <c r="F14" s="53" t="s">
        <v>16</v>
      </c>
      <c r="G14" s="24" t="s">
        <v>17</v>
      </c>
    </row>
    <row r="15" spans="1:7" ht="23.25">
      <c r="A15" s="66" t="s">
        <v>105</v>
      </c>
      <c r="B15" s="67">
        <v>9</v>
      </c>
      <c r="C15" s="78">
        <v>41</v>
      </c>
      <c r="D15" s="78">
        <v>40</v>
      </c>
      <c r="E15" s="34">
        <f>SUM(C15:D15)</f>
        <v>81</v>
      </c>
      <c r="F15" s="54">
        <f>(E15-B15)</f>
        <v>72</v>
      </c>
      <c r="G15" s="119">
        <f>SUM(F15:F18)</f>
        <v>300</v>
      </c>
    </row>
    <row r="16" spans="1:7" ht="23.25">
      <c r="A16" s="69" t="s">
        <v>106</v>
      </c>
      <c r="B16" s="70">
        <v>11</v>
      </c>
      <c r="C16" s="71">
        <v>45</v>
      </c>
      <c r="D16" s="71">
        <v>39</v>
      </c>
      <c r="E16" s="40">
        <f>SUM(C16:D16)</f>
        <v>84</v>
      </c>
      <c r="F16" s="55">
        <f>(E16-B16)</f>
        <v>73</v>
      </c>
      <c r="G16" s="120"/>
    </row>
    <row r="17" spans="1:7" ht="23.25">
      <c r="A17" s="69" t="s">
        <v>28</v>
      </c>
      <c r="B17" s="70">
        <v>3</v>
      </c>
      <c r="C17" s="71">
        <v>41</v>
      </c>
      <c r="D17" s="71">
        <v>36</v>
      </c>
      <c r="E17" s="40">
        <f>SUM(C17:D17)</f>
        <v>77</v>
      </c>
      <c r="F17" s="55">
        <f>(E17-B17)</f>
        <v>74</v>
      </c>
      <c r="G17" s="120"/>
    </row>
    <row r="18" spans="1:7" ht="23.25">
      <c r="A18" s="69" t="s">
        <v>107</v>
      </c>
      <c r="B18" s="70">
        <v>20</v>
      </c>
      <c r="C18" s="71">
        <v>54</v>
      </c>
      <c r="D18" s="71">
        <v>47</v>
      </c>
      <c r="E18" s="40">
        <f>SUM(C18:D18)</f>
        <v>101</v>
      </c>
      <c r="F18" s="55">
        <f>(E18-B18)</f>
        <v>81</v>
      </c>
      <c r="G18" s="120"/>
    </row>
    <row r="19" spans="1:7" s="30" customFormat="1" ht="26.25" thickBot="1">
      <c r="A19" s="72" t="s">
        <v>212</v>
      </c>
      <c r="B19" s="73" t="s">
        <v>73</v>
      </c>
      <c r="C19" s="74" t="s">
        <v>73</v>
      </c>
      <c r="D19" s="74" t="s">
        <v>73</v>
      </c>
      <c r="E19" s="40" t="s">
        <v>73</v>
      </c>
      <c r="F19" s="61" t="s">
        <v>73</v>
      </c>
      <c r="G19" s="121"/>
    </row>
    <row r="20" spans="1:7" ht="23.25" customHeight="1" thickBot="1">
      <c r="A20" s="25" t="s">
        <v>38</v>
      </c>
      <c r="B20" s="26" t="s">
        <v>10</v>
      </c>
      <c r="C20" s="26" t="s">
        <v>11</v>
      </c>
      <c r="D20" s="26" t="s">
        <v>12</v>
      </c>
      <c r="E20" s="27" t="s">
        <v>13</v>
      </c>
      <c r="F20" s="53" t="s">
        <v>16</v>
      </c>
      <c r="G20" s="24" t="s">
        <v>17</v>
      </c>
    </row>
    <row r="21" spans="1:7" ht="23.25">
      <c r="A21" s="66" t="s">
        <v>39</v>
      </c>
      <c r="B21" s="67">
        <v>11</v>
      </c>
      <c r="C21" s="68">
        <v>39</v>
      </c>
      <c r="D21" s="68">
        <v>42</v>
      </c>
      <c r="E21" s="34">
        <f>SUM(C21:D21)</f>
        <v>81</v>
      </c>
      <c r="F21" s="54">
        <f>(E21-B21)</f>
        <v>70</v>
      </c>
      <c r="G21" s="119">
        <f>SUM(F21:F24)</f>
        <v>303</v>
      </c>
    </row>
    <row r="22" spans="1:7" ht="23.25">
      <c r="A22" s="69" t="s">
        <v>213</v>
      </c>
      <c r="B22" s="70">
        <v>23</v>
      </c>
      <c r="C22" s="71">
        <v>51</v>
      </c>
      <c r="D22" s="71">
        <v>49</v>
      </c>
      <c r="E22" s="40">
        <f>SUM(C22:D22)</f>
        <v>100</v>
      </c>
      <c r="F22" s="55">
        <f>(E22-B22)</f>
        <v>77</v>
      </c>
      <c r="G22" s="120"/>
    </row>
    <row r="23" spans="1:7" ht="23.25">
      <c r="A23" s="69" t="s">
        <v>214</v>
      </c>
      <c r="B23" s="70">
        <v>30</v>
      </c>
      <c r="C23" s="75">
        <v>60</v>
      </c>
      <c r="D23" s="75">
        <v>47</v>
      </c>
      <c r="E23" s="40">
        <f>SUM(C23:D23)</f>
        <v>107</v>
      </c>
      <c r="F23" s="55">
        <f>(E23-B23)</f>
        <v>77</v>
      </c>
      <c r="G23" s="120"/>
    </row>
    <row r="24" spans="1:7" ht="23.25">
      <c r="A24" s="69" t="s">
        <v>215</v>
      </c>
      <c r="B24" s="70">
        <v>15</v>
      </c>
      <c r="C24" s="75">
        <v>45</v>
      </c>
      <c r="D24" s="75">
        <v>49</v>
      </c>
      <c r="E24" s="40">
        <f>SUM(C24:D24)</f>
        <v>94</v>
      </c>
      <c r="F24" s="55">
        <f>(E24-B24)</f>
        <v>79</v>
      </c>
      <c r="G24" s="120"/>
    </row>
    <row r="25" spans="1:7" s="30" customFormat="1" ht="26.25" thickBot="1">
      <c r="A25" s="72" t="s">
        <v>216</v>
      </c>
      <c r="B25" s="73">
        <v>18</v>
      </c>
      <c r="C25" s="76">
        <v>51</v>
      </c>
      <c r="D25" s="76">
        <v>50</v>
      </c>
      <c r="E25" s="45">
        <f>SUM(C25:D25)</f>
        <v>101</v>
      </c>
      <c r="F25" s="61">
        <f>(E25-B25)</f>
        <v>83</v>
      </c>
      <c r="G25" s="121"/>
    </row>
    <row r="26" spans="1:7" ht="23.25">
      <c r="A26" s="130" t="s">
        <v>123</v>
      </c>
      <c r="B26" s="130"/>
      <c r="C26" s="130"/>
      <c r="D26" s="130"/>
      <c r="E26" s="130"/>
      <c r="F26" s="130"/>
      <c r="G26" s="130"/>
    </row>
    <row r="27" spans="1:7" ht="20.25">
      <c r="A27" s="123" t="s">
        <v>19</v>
      </c>
      <c r="B27" s="123"/>
      <c r="C27" s="123"/>
      <c r="D27" s="123"/>
      <c r="E27" s="123"/>
      <c r="F27" s="123"/>
      <c r="G27" s="123"/>
    </row>
    <row r="28" spans="1:7" ht="21" thickBot="1">
      <c r="A28" s="124" t="s">
        <v>20</v>
      </c>
      <c r="B28" s="124"/>
      <c r="C28" s="124"/>
      <c r="D28" s="124"/>
      <c r="E28" s="124"/>
      <c r="F28" s="124"/>
      <c r="G28" s="124"/>
    </row>
    <row r="29" spans="1:7" ht="24" thickBot="1">
      <c r="A29" s="125" t="s">
        <v>0</v>
      </c>
      <c r="B29" s="126"/>
      <c r="C29" s="126"/>
      <c r="D29" s="126"/>
      <c r="E29" s="126"/>
      <c r="F29" s="126"/>
      <c r="G29" s="127"/>
    </row>
    <row r="30" spans="1:7" ht="19.5">
      <c r="A30" s="128" t="s">
        <v>21</v>
      </c>
      <c r="B30" s="128"/>
      <c r="C30" s="128"/>
      <c r="D30" s="128"/>
      <c r="E30" s="128"/>
      <c r="F30" s="128"/>
      <c r="G30" s="128"/>
    </row>
    <row r="31" spans="1:7" ht="19.5">
      <c r="A31" s="129" t="s">
        <v>207</v>
      </c>
      <c r="B31" s="129"/>
      <c r="C31" s="129"/>
      <c r="D31" s="129"/>
      <c r="E31" s="129"/>
      <c r="F31" s="129"/>
      <c r="G31" s="129"/>
    </row>
    <row r="32" spans="1:7" ht="8.25" customHeight="1" thickBot="1"/>
    <row r="33" spans="1:7" s="79" customFormat="1" ht="27" thickBot="1">
      <c r="A33" s="25" t="s">
        <v>74</v>
      </c>
      <c r="B33" s="26" t="s">
        <v>10</v>
      </c>
      <c r="C33" s="26" t="s">
        <v>11</v>
      </c>
      <c r="D33" s="26" t="s">
        <v>12</v>
      </c>
      <c r="E33" s="27" t="s">
        <v>13</v>
      </c>
      <c r="F33" s="53" t="s">
        <v>16</v>
      </c>
      <c r="G33" s="24" t="s">
        <v>17</v>
      </c>
    </row>
    <row r="34" spans="1:7" s="79" customFormat="1" ht="23.25">
      <c r="A34" s="66" t="s">
        <v>88</v>
      </c>
      <c r="B34" s="67">
        <v>4</v>
      </c>
      <c r="C34" s="68">
        <v>37</v>
      </c>
      <c r="D34" s="68">
        <v>37</v>
      </c>
      <c r="E34" s="34">
        <f>SUM(C34:D34)</f>
        <v>74</v>
      </c>
      <c r="F34" s="54">
        <f>(E34-B34)</f>
        <v>70</v>
      </c>
      <c r="G34" s="119">
        <f>SUM(F34:F37)</f>
        <v>304</v>
      </c>
    </row>
    <row r="35" spans="1:7" s="79" customFormat="1" ht="23.25">
      <c r="A35" s="69" t="s">
        <v>217</v>
      </c>
      <c r="B35" s="70">
        <v>21</v>
      </c>
      <c r="C35" s="75">
        <v>45</v>
      </c>
      <c r="D35" s="75">
        <v>49</v>
      </c>
      <c r="E35" s="40">
        <f>SUM(C35:D35)</f>
        <v>94</v>
      </c>
      <c r="F35" s="55">
        <f>(E35-B35)</f>
        <v>73</v>
      </c>
      <c r="G35" s="120"/>
    </row>
    <row r="36" spans="1:7" s="79" customFormat="1" ht="23.25">
      <c r="A36" s="69" t="s">
        <v>190</v>
      </c>
      <c r="B36" s="70">
        <v>14</v>
      </c>
      <c r="C36" s="71">
        <v>52</v>
      </c>
      <c r="D36" s="71">
        <v>42</v>
      </c>
      <c r="E36" s="40">
        <f>SUM(C36:D36)</f>
        <v>94</v>
      </c>
      <c r="F36" s="55">
        <f>(E36-B36)</f>
        <v>80</v>
      </c>
      <c r="G36" s="120"/>
    </row>
    <row r="37" spans="1:7" s="79" customFormat="1" ht="23.25">
      <c r="A37" s="69" t="s">
        <v>218</v>
      </c>
      <c r="B37" s="70">
        <v>19</v>
      </c>
      <c r="C37" s="71">
        <v>49</v>
      </c>
      <c r="D37" s="71">
        <v>51</v>
      </c>
      <c r="E37" s="40">
        <f>SUM(C37:D37)</f>
        <v>100</v>
      </c>
      <c r="F37" s="55">
        <f>(E37-B37)</f>
        <v>81</v>
      </c>
      <c r="G37" s="120"/>
    </row>
    <row r="38" spans="1:7" s="79" customFormat="1" ht="24" thickBot="1">
      <c r="A38" s="72" t="s">
        <v>212</v>
      </c>
      <c r="B38" s="73" t="s">
        <v>73</v>
      </c>
      <c r="C38" s="74" t="s">
        <v>73</v>
      </c>
      <c r="D38" s="74" t="s">
        <v>73</v>
      </c>
      <c r="E38" s="40" t="s">
        <v>73</v>
      </c>
      <c r="F38" s="61" t="s">
        <v>73</v>
      </c>
      <c r="G38" s="121"/>
    </row>
    <row r="39" spans="1:7" s="79" customFormat="1" ht="27" thickBot="1">
      <c r="A39" s="25" t="s">
        <v>55</v>
      </c>
      <c r="B39" s="26" t="s">
        <v>10</v>
      </c>
      <c r="C39" s="26" t="s">
        <v>11</v>
      </c>
      <c r="D39" s="26" t="s">
        <v>12</v>
      </c>
      <c r="E39" s="27" t="s">
        <v>13</v>
      </c>
      <c r="F39" s="53" t="s">
        <v>16</v>
      </c>
      <c r="G39" s="24" t="s">
        <v>17</v>
      </c>
    </row>
    <row r="40" spans="1:7" s="79" customFormat="1" ht="23.25">
      <c r="A40" s="66" t="s">
        <v>219</v>
      </c>
      <c r="B40" s="67">
        <v>22</v>
      </c>
      <c r="C40" s="78">
        <v>53</v>
      </c>
      <c r="D40" s="78">
        <v>44</v>
      </c>
      <c r="E40" s="34">
        <f>SUM(C40:D40)</f>
        <v>97</v>
      </c>
      <c r="F40" s="54">
        <f>(E40-B40)</f>
        <v>75</v>
      </c>
      <c r="G40" s="119">
        <f>SUM(F40:F43)</f>
        <v>332</v>
      </c>
    </row>
    <row r="41" spans="1:7" s="79" customFormat="1" ht="23.25">
      <c r="A41" s="69" t="s">
        <v>220</v>
      </c>
      <c r="B41" s="70">
        <v>18</v>
      </c>
      <c r="C41" s="71">
        <v>52</v>
      </c>
      <c r="D41" s="71">
        <v>47</v>
      </c>
      <c r="E41" s="40">
        <f>SUM(C41:D41)</f>
        <v>99</v>
      </c>
      <c r="F41" s="55">
        <f>(E41-B41)</f>
        <v>81</v>
      </c>
      <c r="G41" s="120"/>
    </row>
    <row r="42" spans="1:7" s="79" customFormat="1" ht="23.25">
      <c r="A42" s="69" t="s">
        <v>221</v>
      </c>
      <c r="B42" s="70">
        <v>13</v>
      </c>
      <c r="C42" s="71">
        <v>45</v>
      </c>
      <c r="D42" s="71">
        <v>52</v>
      </c>
      <c r="E42" s="40">
        <f>SUM(C42:D42)</f>
        <v>97</v>
      </c>
      <c r="F42" s="55">
        <f>(E42-B42)</f>
        <v>84</v>
      </c>
      <c r="G42" s="120"/>
    </row>
    <row r="43" spans="1:7" s="79" customFormat="1" ht="23.25">
      <c r="A43" s="69" t="s">
        <v>222</v>
      </c>
      <c r="B43" s="70">
        <v>31</v>
      </c>
      <c r="C43" s="75">
        <v>64</v>
      </c>
      <c r="D43" s="75">
        <v>59</v>
      </c>
      <c r="E43" s="40">
        <f>SUM(C43:D43)</f>
        <v>123</v>
      </c>
      <c r="F43" s="55">
        <f>(E43-B43)</f>
        <v>92</v>
      </c>
      <c r="G43" s="120"/>
    </row>
    <row r="44" spans="1:7" s="79" customFormat="1" ht="24" thickBot="1">
      <c r="A44" s="72" t="s">
        <v>223</v>
      </c>
      <c r="B44" s="73">
        <v>9</v>
      </c>
      <c r="C44" s="71" t="s">
        <v>16</v>
      </c>
      <c r="D44" s="71" t="s">
        <v>71</v>
      </c>
      <c r="E44" s="40" t="s">
        <v>72</v>
      </c>
      <c r="F44" s="61" t="s">
        <v>73</v>
      </c>
      <c r="G44" s="121"/>
    </row>
  </sheetData>
  <mergeCells count="17">
    <mergeCell ref="A28:G28"/>
    <mergeCell ref="A1:G1"/>
    <mergeCell ref="A2:G2"/>
    <mergeCell ref="A3:G3"/>
    <mergeCell ref="A4:G4"/>
    <mergeCell ref="A5:G5"/>
    <mergeCell ref="A6:G6"/>
    <mergeCell ref="G9:G13"/>
    <mergeCell ref="G15:G19"/>
    <mergeCell ref="G21:G25"/>
    <mergeCell ref="A26:G26"/>
    <mergeCell ref="A27:G27"/>
    <mergeCell ref="A29:G29"/>
    <mergeCell ref="A30:G30"/>
    <mergeCell ref="A31:G31"/>
    <mergeCell ref="G34:G38"/>
    <mergeCell ref="G40:G44"/>
  </mergeCells>
  <printOptions horizontalCentered="1" verticalCentered="1"/>
  <pageMargins left="0" right="0" top="0" bottom="0" header="0" footer="0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78"/>
  <sheetViews>
    <sheetView topLeftCell="A4" zoomScale="70" zoomScaleNormal="70" workbookViewId="0">
      <selection sqref="A1:XFD1048576"/>
    </sheetView>
  </sheetViews>
  <sheetFormatPr baseColWidth="10" defaultRowHeight="12.75"/>
  <cols>
    <col min="1" max="1" width="35.140625" style="22" customWidth="1"/>
    <col min="2" max="4" width="7.7109375" style="22" customWidth="1"/>
    <col min="5" max="5" width="10" style="22" customWidth="1"/>
    <col min="6" max="6" width="7.7109375" style="87" customWidth="1"/>
    <col min="7" max="7" width="15" style="22" customWidth="1"/>
    <col min="8" max="8" width="3.140625" style="22" customWidth="1"/>
    <col min="9" max="10" width="7.7109375" style="22" customWidth="1"/>
    <col min="11" max="11" width="10" style="22" bestFit="1" customWidth="1"/>
    <col min="12" max="12" width="7.7109375" style="87" customWidth="1"/>
    <col min="13" max="13" width="17.85546875" style="22" customWidth="1"/>
    <col min="14" max="256" width="11.42578125" style="22"/>
    <col min="257" max="257" width="35.140625" style="22" customWidth="1"/>
    <col min="258" max="260" width="7.7109375" style="22" customWidth="1"/>
    <col min="261" max="261" width="10" style="22" customWidth="1"/>
    <col min="262" max="262" width="7.7109375" style="22" customWidth="1"/>
    <col min="263" max="263" width="15" style="22" customWidth="1"/>
    <col min="264" max="264" width="3.140625" style="22" customWidth="1"/>
    <col min="265" max="266" width="7.7109375" style="22" customWidth="1"/>
    <col min="267" max="267" width="10" style="22" bestFit="1" customWidth="1"/>
    <col min="268" max="268" width="7.7109375" style="22" customWidth="1"/>
    <col min="269" max="269" width="17.85546875" style="22" customWidth="1"/>
    <col min="270" max="512" width="11.42578125" style="22"/>
    <col min="513" max="513" width="35.140625" style="22" customWidth="1"/>
    <col min="514" max="516" width="7.7109375" style="22" customWidth="1"/>
    <col min="517" max="517" width="10" style="22" customWidth="1"/>
    <col min="518" max="518" width="7.7109375" style="22" customWidth="1"/>
    <col min="519" max="519" width="15" style="22" customWidth="1"/>
    <col min="520" max="520" width="3.140625" style="22" customWidth="1"/>
    <col min="521" max="522" width="7.7109375" style="22" customWidth="1"/>
    <col min="523" max="523" width="10" style="22" bestFit="1" customWidth="1"/>
    <col min="524" max="524" width="7.7109375" style="22" customWidth="1"/>
    <col min="525" max="525" width="17.85546875" style="22" customWidth="1"/>
    <col min="526" max="768" width="11.42578125" style="22"/>
    <col min="769" max="769" width="35.140625" style="22" customWidth="1"/>
    <col min="770" max="772" width="7.7109375" style="22" customWidth="1"/>
    <col min="773" max="773" width="10" style="22" customWidth="1"/>
    <col min="774" max="774" width="7.7109375" style="22" customWidth="1"/>
    <col min="775" max="775" width="15" style="22" customWidth="1"/>
    <col min="776" max="776" width="3.140625" style="22" customWidth="1"/>
    <col min="777" max="778" width="7.7109375" style="22" customWidth="1"/>
    <col min="779" max="779" width="10" style="22" bestFit="1" customWidth="1"/>
    <col min="780" max="780" width="7.7109375" style="22" customWidth="1"/>
    <col min="781" max="781" width="17.85546875" style="22" customWidth="1"/>
    <col min="782" max="1024" width="11.42578125" style="22"/>
    <col min="1025" max="1025" width="35.140625" style="22" customWidth="1"/>
    <col min="1026" max="1028" width="7.7109375" style="22" customWidth="1"/>
    <col min="1029" max="1029" width="10" style="22" customWidth="1"/>
    <col min="1030" max="1030" width="7.7109375" style="22" customWidth="1"/>
    <col min="1031" max="1031" width="15" style="22" customWidth="1"/>
    <col min="1032" max="1032" width="3.140625" style="22" customWidth="1"/>
    <col min="1033" max="1034" width="7.7109375" style="22" customWidth="1"/>
    <col min="1035" max="1035" width="10" style="22" bestFit="1" customWidth="1"/>
    <col min="1036" max="1036" width="7.7109375" style="22" customWidth="1"/>
    <col min="1037" max="1037" width="17.85546875" style="22" customWidth="1"/>
    <col min="1038" max="1280" width="11.42578125" style="22"/>
    <col min="1281" max="1281" width="35.140625" style="22" customWidth="1"/>
    <col min="1282" max="1284" width="7.7109375" style="22" customWidth="1"/>
    <col min="1285" max="1285" width="10" style="22" customWidth="1"/>
    <col min="1286" max="1286" width="7.7109375" style="22" customWidth="1"/>
    <col min="1287" max="1287" width="15" style="22" customWidth="1"/>
    <col min="1288" max="1288" width="3.140625" style="22" customWidth="1"/>
    <col min="1289" max="1290" width="7.7109375" style="22" customWidth="1"/>
    <col min="1291" max="1291" width="10" style="22" bestFit="1" customWidth="1"/>
    <col min="1292" max="1292" width="7.7109375" style="22" customWidth="1"/>
    <col min="1293" max="1293" width="17.85546875" style="22" customWidth="1"/>
    <col min="1294" max="1536" width="11.42578125" style="22"/>
    <col min="1537" max="1537" width="35.140625" style="22" customWidth="1"/>
    <col min="1538" max="1540" width="7.7109375" style="22" customWidth="1"/>
    <col min="1541" max="1541" width="10" style="22" customWidth="1"/>
    <col min="1542" max="1542" width="7.7109375" style="22" customWidth="1"/>
    <col min="1543" max="1543" width="15" style="22" customWidth="1"/>
    <col min="1544" max="1544" width="3.140625" style="22" customWidth="1"/>
    <col min="1545" max="1546" width="7.7109375" style="22" customWidth="1"/>
    <col min="1547" max="1547" width="10" style="22" bestFit="1" customWidth="1"/>
    <col min="1548" max="1548" width="7.7109375" style="22" customWidth="1"/>
    <col min="1549" max="1549" width="17.85546875" style="22" customWidth="1"/>
    <col min="1550" max="1792" width="11.42578125" style="22"/>
    <col min="1793" max="1793" width="35.140625" style="22" customWidth="1"/>
    <col min="1794" max="1796" width="7.7109375" style="22" customWidth="1"/>
    <col min="1797" max="1797" width="10" style="22" customWidth="1"/>
    <col min="1798" max="1798" width="7.7109375" style="22" customWidth="1"/>
    <col min="1799" max="1799" width="15" style="22" customWidth="1"/>
    <col min="1800" max="1800" width="3.140625" style="22" customWidth="1"/>
    <col min="1801" max="1802" width="7.7109375" style="22" customWidth="1"/>
    <col min="1803" max="1803" width="10" style="22" bestFit="1" customWidth="1"/>
    <col min="1804" max="1804" width="7.7109375" style="22" customWidth="1"/>
    <col min="1805" max="1805" width="17.85546875" style="22" customWidth="1"/>
    <col min="1806" max="2048" width="11.42578125" style="22"/>
    <col min="2049" max="2049" width="35.140625" style="22" customWidth="1"/>
    <col min="2050" max="2052" width="7.7109375" style="22" customWidth="1"/>
    <col min="2053" max="2053" width="10" style="22" customWidth="1"/>
    <col min="2054" max="2054" width="7.7109375" style="22" customWidth="1"/>
    <col min="2055" max="2055" width="15" style="22" customWidth="1"/>
    <col min="2056" max="2056" width="3.140625" style="22" customWidth="1"/>
    <col min="2057" max="2058" width="7.7109375" style="22" customWidth="1"/>
    <col min="2059" max="2059" width="10" style="22" bestFit="1" customWidth="1"/>
    <col min="2060" max="2060" width="7.7109375" style="22" customWidth="1"/>
    <col min="2061" max="2061" width="17.85546875" style="22" customWidth="1"/>
    <col min="2062" max="2304" width="11.42578125" style="22"/>
    <col min="2305" max="2305" width="35.140625" style="22" customWidth="1"/>
    <col min="2306" max="2308" width="7.7109375" style="22" customWidth="1"/>
    <col min="2309" max="2309" width="10" style="22" customWidth="1"/>
    <col min="2310" max="2310" width="7.7109375" style="22" customWidth="1"/>
    <col min="2311" max="2311" width="15" style="22" customWidth="1"/>
    <col min="2312" max="2312" width="3.140625" style="22" customWidth="1"/>
    <col min="2313" max="2314" width="7.7109375" style="22" customWidth="1"/>
    <col min="2315" max="2315" width="10" style="22" bestFit="1" customWidth="1"/>
    <col min="2316" max="2316" width="7.7109375" style="22" customWidth="1"/>
    <col min="2317" max="2317" width="17.85546875" style="22" customWidth="1"/>
    <col min="2318" max="2560" width="11.42578125" style="22"/>
    <col min="2561" max="2561" width="35.140625" style="22" customWidth="1"/>
    <col min="2562" max="2564" width="7.7109375" style="22" customWidth="1"/>
    <col min="2565" max="2565" width="10" style="22" customWidth="1"/>
    <col min="2566" max="2566" width="7.7109375" style="22" customWidth="1"/>
    <col min="2567" max="2567" width="15" style="22" customWidth="1"/>
    <col min="2568" max="2568" width="3.140625" style="22" customWidth="1"/>
    <col min="2569" max="2570" width="7.7109375" style="22" customWidth="1"/>
    <col min="2571" max="2571" width="10" style="22" bestFit="1" customWidth="1"/>
    <col min="2572" max="2572" width="7.7109375" style="22" customWidth="1"/>
    <col min="2573" max="2573" width="17.85546875" style="22" customWidth="1"/>
    <col min="2574" max="2816" width="11.42578125" style="22"/>
    <col min="2817" max="2817" width="35.140625" style="22" customWidth="1"/>
    <col min="2818" max="2820" width="7.7109375" style="22" customWidth="1"/>
    <col min="2821" max="2821" width="10" style="22" customWidth="1"/>
    <col min="2822" max="2822" width="7.7109375" style="22" customWidth="1"/>
    <col min="2823" max="2823" width="15" style="22" customWidth="1"/>
    <col min="2824" max="2824" width="3.140625" style="22" customWidth="1"/>
    <col min="2825" max="2826" width="7.7109375" style="22" customWidth="1"/>
    <col min="2827" max="2827" width="10" style="22" bestFit="1" customWidth="1"/>
    <col min="2828" max="2828" width="7.7109375" style="22" customWidth="1"/>
    <col min="2829" max="2829" width="17.85546875" style="22" customWidth="1"/>
    <col min="2830" max="3072" width="11.42578125" style="22"/>
    <col min="3073" max="3073" width="35.140625" style="22" customWidth="1"/>
    <col min="3074" max="3076" width="7.7109375" style="22" customWidth="1"/>
    <col min="3077" max="3077" width="10" style="22" customWidth="1"/>
    <col min="3078" max="3078" width="7.7109375" style="22" customWidth="1"/>
    <col min="3079" max="3079" width="15" style="22" customWidth="1"/>
    <col min="3080" max="3080" width="3.140625" style="22" customWidth="1"/>
    <col min="3081" max="3082" width="7.7109375" style="22" customWidth="1"/>
    <col min="3083" max="3083" width="10" style="22" bestFit="1" customWidth="1"/>
    <col min="3084" max="3084" width="7.7109375" style="22" customWidth="1"/>
    <col min="3085" max="3085" width="17.85546875" style="22" customWidth="1"/>
    <col min="3086" max="3328" width="11.42578125" style="22"/>
    <col min="3329" max="3329" width="35.140625" style="22" customWidth="1"/>
    <col min="3330" max="3332" width="7.7109375" style="22" customWidth="1"/>
    <col min="3333" max="3333" width="10" style="22" customWidth="1"/>
    <col min="3334" max="3334" width="7.7109375" style="22" customWidth="1"/>
    <col min="3335" max="3335" width="15" style="22" customWidth="1"/>
    <col min="3336" max="3336" width="3.140625" style="22" customWidth="1"/>
    <col min="3337" max="3338" width="7.7109375" style="22" customWidth="1"/>
    <col min="3339" max="3339" width="10" style="22" bestFit="1" customWidth="1"/>
    <col min="3340" max="3340" width="7.7109375" style="22" customWidth="1"/>
    <col min="3341" max="3341" width="17.85546875" style="22" customWidth="1"/>
    <col min="3342" max="3584" width="11.42578125" style="22"/>
    <col min="3585" max="3585" width="35.140625" style="22" customWidth="1"/>
    <col min="3586" max="3588" width="7.7109375" style="22" customWidth="1"/>
    <col min="3589" max="3589" width="10" style="22" customWidth="1"/>
    <col min="3590" max="3590" width="7.7109375" style="22" customWidth="1"/>
    <col min="3591" max="3591" width="15" style="22" customWidth="1"/>
    <col min="3592" max="3592" width="3.140625" style="22" customWidth="1"/>
    <col min="3593" max="3594" width="7.7109375" style="22" customWidth="1"/>
    <col min="3595" max="3595" width="10" style="22" bestFit="1" customWidth="1"/>
    <col min="3596" max="3596" width="7.7109375" style="22" customWidth="1"/>
    <col min="3597" max="3597" width="17.85546875" style="22" customWidth="1"/>
    <col min="3598" max="3840" width="11.42578125" style="22"/>
    <col min="3841" max="3841" width="35.140625" style="22" customWidth="1"/>
    <col min="3842" max="3844" width="7.7109375" style="22" customWidth="1"/>
    <col min="3845" max="3845" width="10" style="22" customWidth="1"/>
    <col min="3846" max="3846" width="7.7109375" style="22" customWidth="1"/>
    <col min="3847" max="3847" width="15" style="22" customWidth="1"/>
    <col min="3848" max="3848" width="3.140625" style="22" customWidth="1"/>
    <col min="3849" max="3850" width="7.7109375" style="22" customWidth="1"/>
    <col min="3851" max="3851" width="10" style="22" bestFit="1" customWidth="1"/>
    <col min="3852" max="3852" width="7.7109375" style="22" customWidth="1"/>
    <col min="3853" max="3853" width="17.85546875" style="22" customWidth="1"/>
    <col min="3854" max="4096" width="11.42578125" style="22"/>
    <col min="4097" max="4097" width="35.140625" style="22" customWidth="1"/>
    <col min="4098" max="4100" width="7.7109375" style="22" customWidth="1"/>
    <col min="4101" max="4101" width="10" style="22" customWidth="1"/>
    <col min="4102" max="4102" width="7.7109375" style="22" customWidth="1"/>
    <col min="4103" max="4103" width="15" style="22" customWidth="1"/>
    <col min="4104" max="4104" width="3.140625" style="22" customWidth="1"/>
    <col min="4105" max="4106" width="7.7109375" style="22" customWidth="1"/>
    <col min="4107" max="4107" width="10" style="22" bestFit="1" customWidth="1"/>
    <col min="4108" max="4108" width="7.7109375" style="22" customWidth="1"/>
    <col min="4109" max="4109" width="17.85546875" style="22" customWidth="1"/>
    <col min="4110" max="4352" width="11.42578125" style="22"/>
    <col min="4353" max="4353" width="35.140625" style="22" customWidth="1"/>
    <col min="4354" max="4356" width="7.7109375" style="22" customWidth="1"/>
    <col min="4357" max="4357" width="10" style="22" customWidth="1"/>
    <col min="4358" max="4358" width="7.7109375" style="22" customWidth="1"/>
    <col min="4359" max="4359" width="15" style="22" customWidth="1"/>
    <col min="4360" max="4360" width="3.140625" style="22" customWidth="1"/>
    <col min="4361" max="4362" width="7.7109375" style="22" customWidth="1"/>
    <col min="4363" max="4363" width="10" style="22" bestFit="1" customWidth="1"/>
    <col min="4364" max="4364" width="7.7109375" style="22" customWidth="1"/>
    <col min="4365" max="4365" width="17.85546875" style="22" customWidth="1"/>
    <col min="4366" max="4608" width="11.42578125" style="22"/>
    <col min="4609" max="4609" width="35.140625" style="22" customWidth="1"/>
    <col min="4610" max="4612" width="7.7109375" style="22" customWidth="1"/>
    <col min="4613" max="4613" width="10" style="22" customWidth="1"/>
    <col min="4614" max="4614" width="7.7109375" style="22" customWidth="1"/>
    <col min="4615" max="4615" width="15" style="22" customWidth="1"/>
    <col min="4616" max="4616" width="3.140625" style="22" customWidth="1"/>
    <col min="4617" max="4618" width="7.7109375" style="22" customWidth="1"/>
    <col min="4619" max="4619" width="10" style="22" bestFit="1" customWidth="1"/>
    <col min="4620" max="4620" width="7.7109375" style="22" customWidth="1"/>
    <col min="4621" max="4621" width="17.85546875" style="22" customWidth="1"/>
    <col min="4622" max="4864" width="11.42578125" style="22"/>
    <col min="4865" max="4865" width="35.140625" style="22" customWidth="1"/>
    <col min="4866" max="4868" width="7.7109375" style="22" customWidth="1"/>
    <col min="4869" max="4869" width="10" style="22" customWidth="1"/>
    <col min="4870" max="4870" width="7.7109375" style="22" customWidth="1"/>
    <col min="4871" max="4871" width="15" style="22" customWidth="1"/>
    <col min="4872" max="4872" width="3.140625" style="22" customWidth="1"/>
    <col min="4873" max="4874" width="7.7109375" style="22" customWidth="1"/>
    <col min="4875" max="4875" width="10" style="22" bestFit="1" customWidth="1"/>
    <col min="4876" max="4876" width="7.7109375" style="22" customWidth="1"/>
    <col min="4877" max="4877" width="17.85546875" style="22" customWidth="1"/>
    <col min="4878" max="5120" width="11.42578125" style="22"/>
    <col min="5121" max="5121" width="35.140625" style="22" customWidth="1"/>
    <col min="5122" max="5124" width="7.7109375" style="22" customWidth="1"/>
    <col min="5125" max="5125" width="10" style="22" customWidth="1"/>
    <col min="5126" max="5126" width="7.7109375" style="22" customWidth="1"/>
    <col min="5127" max="5127" width="15" style="22" customWidth="1"/>
    <col min="5128" max="5128" width="3.140625" style="22" customWidth="1"/>
    <col min="5129" max="5130" width="7.7109375" style="22" customWidth="1"/>
    <col min="5131" max="5131" width="10" style="22" bestFit="1" customWidth="1"/>
    <col min="5132" max="5132" width="7.7109375" style="22" customWidth="1"/>
    <col min="5133" max="5133" width="17.85546875" style="22" customWidth="1"/>
    <col min="5134" max="5376" width="11.42578125" style="22"/>
    <col min="5377" max="5377" width="35.140625" style="22" customWidth="1"/>
    <col min="5378" max="5380" width="7.7109375" style="22" customWidth="1"/>
    <col min="5381" max="5381" width="10" style="22" customWidth="1"/>
    <col min="5382" max="5382" width="7.7109375" style="22" customWidth="1"/>
    <col min="5383" max="5383" width="15" style="22" customWidth="1"/>
    <col min="5384" max="5384" width="3.140625" style="22" customWidth="1"/>
    <col min="5385" max="5386" width="7.7109375" style="22" customWidth="1"/>
    <col min="5387" max="5387" width="10" style="22" bestFit="1" customWidth="1"/>
    <col min="5388" max="5388" width="7.7109375" style="22" customWidth="1"/>
    <col min="5389" max="5389" width="17.85546875" style="22" customWidth="1"/>
    <col min="5390" max="5632" width="11.42578125" style="22"/>
    <col min="5633" max="5633" width="35.140625" style="22" customWidth="1"/>
    <col min="5634" max="5636" width="7.7109375" style="22" customWidth="1"/>
    <col min="5637" max="5637" width="10" style="22" customWidth="1"/>
    <col min="5638" max="5638" width="7.7109375" style="22" customWidth="1"/>
    <col min="5639" max="5639" width="15" style="22" customWidth="1"/>
    <col min="5640" max="5640" width="3.140625" style="22" customWidth="1"/>
    <col min="5641" max="5642" width="7.7109375" style="22" customWidth="1"/>
    <col min="5643" max="5643" width="10" style="22" bestFit="1" customWidth="1"/>
    <col min="5644" max="5644" width="7.7109375" style="22" customWidth="1"/>
    <col min="5645" max="5645" width="17.85546875" style="22" customWidth="1"/>
    <col min="5646" max="5888" width="11.42578125" style="22"/>
    <col min="5889" max="5889" width="35.140625" style="22" customWidth="1"/>
    <col min="5890" max="5892" width="7.7109375" style="22" customWidth="1"/>
    <col min="5893" max="5893" width="10" style="22" customWidth="1"/>
    <col min="5894" max="5894" width="7.7109375" style="22" customWidth="1"/>
    <col min="5895" max="5895" width="15" style="22" customWidth="1"/>
    <col min="5896" max="5896" width="3.140625" style="22" customWidth="1"/>
    <col min="5897" max="5898" width="7.7109375" style="22" customWidth="1"/>
    <col min="5899" max="5899" width="10" style="22" bestFit="1" customWidth="1"/>
    <col min="5900" max="5900" width="7.7109375" style="22" customWidth="1"/>
    <col min="5901" max="5901" width="17.85546875" style="22" customWidth="1"/>
    <col min="5902" max="6144" width="11.42578125" style="22"/>
    <col min="6145" max="6145" width="35.140625" style="22" customWidth="1"/>
    <col min="6146" max="6148" width="7.7109375" style="22" customWidth="1"/>
    <col min="6149" max="6149" width="10" style="22" customWidth="1"/>
    <col min="6150" max="6150" width="7.7109375" style="22" customWidth="1"/>
    <col min="6151" max="6151" width="15" style="22" customWidth="1"/>
    <col min="6152" max="6152" width="3.140625" style="22" customWidth="1"/>
    <col min="6153" max="6154" width="7.7109375" style="22" customWidth="1"/>
    <col min="6155" max="6155" width="10" style="22" bestFit="1" customWidth="1"/>
    <col min="6156" max="6156" width="7.7109375" style="22" customWidth="1"/>
    <col min="6157" max="6157" width="17.85546875" style="22" customWidth="1"/>
    <col min="6158" max="6400" width="11.42578125" style="22"/>
    <col min="6401" max="6401" width="35.140625" style="22" customWidth="1"/>
    <col min="6402" max="6404" width="7.7109375" style="22" customWidth="1"/>
    <col min="6405" max="6405" width="10" style="22" customWidth="1"/>
    <col min="6406" max="6406" width="7.7109375" style="22" customWidth="1"/>
    <col min="6407" max="6407" width="15" style="22" customWidth="1"/>
    <col min="6408" max="6408" width="3.140625" style="22" customWidth="1"/>
    <col min="6409" max="6410" width="7.7109375" style="22" customWidth="1"/>
    <col min="6411" max="6411" width="10" style="22" bestFit="1" customWidth="1"/>
    <col min="6412" max="6412" width="7.7109375" style="22" customWidth="1"/>
    <col min="6413" max="6413" width="17.85546875" style="22" customWidth="1"/>
    <col min="6414" max="6656" width="11.42578125" style="22"/>
    <col min="6657" max="6657" width="35.140625" style="22" customWidth="1"/>
    <col min="6658" max="6660" width="7.7109375" style="22" customWidth="1"/>
    <col min="6661" max="6661" width="10" style="22" customWidth="1"/>
    <col min="6662" max="6662" width="7.7109375" style="22" customWidth="1"/>
    <col min="6663" max="6663" width="15" style="22" customWidth="1"/>
    <col min="6664" max="6664" width="3.140625" style="22" customWidth="1"/>
    <col min="6665" max="6666" width="7.7109375" style="22" customWidth="1"/>
    <col min="6667" max="6667" width="10" style="22" bestFit="1" customWidth="1"/>
    <col min="6668" max="6668" width="7.7109375" style="22" customWidth="1"/>
    <col min="6669" max="6669" width="17.85546875" style="22" customWidth="1"/>
    <col min="6670" max="6912" width="11.42578125" style="22"/>
    <col min="6913" max="6913" width="35.140625" style="22" customWidth="1"/>
    <col min="6914" max="6916" width="7.7109375" style="22" customWidth="1"/>
    <col min="6917" max="6917" width="10" style="22" customWidth="1"/>
    <col min="6918" max="6918" width="7.7109375" style="22" customWidth="1"/>
    <col min="6919" max="6919" width="15" style="22" customWidth="1"/>
    <col min="6920" max="6920" width="3.140625" style="22" customWidth="1"/>
    <col min="6921" max="6922" width="7.7109375" style="22" customWidth="1"/>
    <col min="6923" max="6923" width="10" style="22" bestFit="1" customWidth="1"/>
    <col min="6924" max="6924" width="7.7109375" style="22" customWidth="1"/>
    <col min="6925" max="6925" width="17.85546875" style="22" customWidth="1"/>
    <col min="6926" max="7168" width="11.42578125" style="22"/>
    <col min="7169" max="7169" width="35.140625" style="22" customWidth="1"/>
    <col min="7170" max="7172" width="7.7109375" style="22" customWidth="1"/>
    <col min="7173" max="7173" width="10" style="22" customWidth="1"/>
    <col min="7174" max="7174" width="7.7109375" style="22" customWidth="1"/>
    <col min="7175" max="7175" width="15" style="22" customWidth="1"/>
    <col min="7176" max="7176" width="3.140625" style="22" customWidth="1"/>
    <col min="7177" max="7178" width="7.7109375" style="22" customWidth="1"/>
    <col min="7179" max="7179" width="10" style="22" bestFit="1" customWidth="1"/>
    <col min="7180" max="7180" width="7.7109375" style="22" customWidth="1"/>
    <col min="7181" max="7181" width="17.85546875" style="22" customWidth="1"/>
    <col min="7182" max="7424" width="11.42578125" style="22"/>
    <col min="7425" max="7425" width="35.140625" style="22" customWidth="1"/>
    <col min="7426" max="7428" width="7.7109375" style="22" customWidth="1"/>
    <col min="7429" max="7429" width="10" style="22" customWidth="1"/>
    <col min="7430" max="7430" width="7.7109375" style="22" customWidth="1"/>
    <col min="7431" max="7431" width="15" style="22" customWidth="1"/>
    <col min="7432" max="7432" width="3.140625" style="22" customWidth="1"/>
    <col min="7433" max="7434" width="7.7109375" style="22" customWidth="1"/>
    <col min="7435" max="7435" width="10" style="22" bestFit="1" customWidth="1"/>
    <col min="7436" max="7436" width="7.7109375" style="22" customWidth="1"/>
    <col min="7437" max="7437" width="17.85546875" style="22" customWidth="1"/>
    <col min="7438" max="7680" width="11.42578125" style="22"/>
    <col min="7681" max="7681" width="35.140625" style="22" customWidth="1"/>
    <col min="7682" max="7684" width="7.7109375" style="22" customWidth="1"/>
    <col min="7685" max="7685" width="10" style="22" customWidth="1"/>
    <col min="7686" max="7686" width="7.7109375" style="22" customWidth="1"/>
    <col min="7687" max="7687" width="15" style="22" customWidth="1"/>
    <col min="7688" max="7688" width="3.140625" style="22" customWidth="1"/>
    <col min="7689" max="7690" width="7.7109375" style="22" customWidth="1"/>
    <col min="7691" max="7691" width="10" style="22" bestFit="1" customWidth="1"/>
    <col min="7692" max="7692" width="7.7109375" style="22" customWidth="1"/>
    <col min="7693" max="7693" width="17.85546875" style="22" customWidth="1"/>
    <col min="7694" max="7936" width="11.42578125" style="22"/>
    <col min="7937" max="7937" width="35.140625" style="22" customWidth="1"/>
    <col min="7938" max="7940" width="7.7109375" style="22" customWidth="1"/>
    <col min="7941" max="7941" width="10" style="22" customWidth="1"/>
    <col min="7942" max="7942" width="7.7109375" style="22" customWidth="1"/>
    <col min="7943" max="7943" width="15" style="22" customWidth="1"/>
    <col min="7944" max="7944" width="3.140625" style="22" customWidth="1"/>
    <col min="7945" max="7946" width="7.7109375" style="22" customWidth="1"/>
    <col min="7947" max="7947" width="10" style="22" bestFit="1" customWidth="1"/>
    <col min="7948" max="7948" width="7.7109375" style="22" customWidth="1"/>
    <col min="7949" max="7949" width="17.85546875" style="22" customWidth="1"/>
    <col min="7950" max="8192" width="11.42578125" style="22"/>
    <col min="8193" max="8193" width="35.140625" style="22" customWidth="1"/>
    <col min="8194" max="8196" width="7.7109375" style="22" customWidth="1"/>
    <col min="8197" max="8197" width="10" style="22" customWidth="1"/>
    <col min="8198" max="8198" width="7.7109375" style="22" customWidth="1"/>
    <col min="8199" max="8199" width="15" style="22" customWidth="1"/>
    <col min="8200" max="8200" width="3.140625" style="22" customWidth="1"/>
    <col min="8201" max="8202" width="7.7109375" style="22" customWidth="1"/>
    <col min="8203" max="8203" width="10" style="22" bestFit="1" customWidth="1"/>
    <col min="8204" max="8204" width="7.7109375" style="22" customWidth="1"/>
    <col min="8205" max="8205" width="17.85546875" style="22" customWidth="1"/>
    <col min="8206" max="8448" width="11.42578125" style="22"/>
    <col min="8449" max="8449" width="35.140625" style="22" customWidth="1"/>
    <col min="8450" max="8452" width="7.7109375" style="22" customWidth="1"/>
    <col min="8453" max="8453" width="10" style="22" customWidth="1"/>
    <col min="8454" max="8454" width="7.7109375" style="22" customWidth="1"/>
    <col min="8455" max="8455" width="15" style="22" customWidth="1"/>
    <col min="8456" max="8456" width="3.140625" style="22" customWidth="1"/>
    <col min="8457" max="8458" width="7.7109375" style="22" customWidth="1"/>
    <col min="8459" max="8459" width="10" style="22" bestFit="1" customWidth="1"/>
    <col min="8460" max="8460" width="7.7109375" style="22" customWidth="1"/>
    <col min="8461" max="8461" width="17.85546875" style="22" customWidth="1"/>
    <col min="8462" max="8704" width="11.42578125" style="22"/>
    <col min="8705" max="8705" width="35.140625" style="22" customWidth="1"/>
    <col min="8706" max="8708" width="7.7109375" style="22" customWidth="1"/>
    <col min="8709" max="8709" width="10" style="22" customWidth="1"/>
    <col min="8710" max="8710" width="7.7109375" style="22" customWidth="1"/>
    <col min="8711" max="8711" width="15" style="22" customWidth="1"/>
    <col min="8712" max="8712" width="3.140625" style="22" customWidth="1"/>
    <col min="8713" max="8714" width="7.7109375" style="22" customWidth="1"/>
    <col min="8715" max="8715" width="10" style="22" bestFit="1" customWidth="1"/>
    <col min="8716" max="8716" width="7.7109375" style="22" customWidth="1"/>
    <col min="8717" max="8717" width="17.85546875" style="22" customWidth="1"/>
    <col min="8718" max="8960" width="11.42578125" style="22"/>
    <col min="8961" max="8961" width="35.140625" style="22" customWidth="1"/>
    <col min="8962" max="8964" width="7.7109375" style="22" customWidth="1"/>
    <col min="8965" max="8965" width="10" style="22" customWidth="1"/>
    <col min="8966" max="8966" width="7.7109375" style="22" customWidth="1"/>
    <col min="8967" max="8967" width="15" style="22" customWidth="1"/>
    <col min="8968" max="8968" width="3.140625" style="22" customWidth="1"/>
    <col min="8969" max="8970" width="7.7109375" style="22" customWidth="1"/>
    <col min="8971" max="8971" width="10" style="22" bestFit="1" customWidth="1"/>
    <col min="8972" max="8972" width="7.7109375" style="22" customWidth="1"/>
    <col min="8973" max="8973" width="17.85546875" style="22" customWidth="1"/>
    <col min="8974" max="9216" width="11.42578125" style="22"/>
    <col min="9217" max="9217" width="35.140625" style="22" customWidth="1"/>
    <col min="9218" max="9220" width="7.7109375" style="22" customWidth="1"/>
    <col min="9221" max="9221" width="10" style="22" customWidth="1"/>
    <col min="9222" max="9222" width="7.7109375" style="22" customWidth="1"/>
    <col min="9223" max="9223" width="15" style="22" customWidth="1"/>
    <col min="9224" max="9224" width="3.140625" style="22" customWidth="1"/>
    <col min="9225" max="9226" width="7.7109375" style="22" customWidth="1"/>
    <col min="9227" max="9227" width="10" style="22" bestFit="1" customWidth="1"/>
    <col min="9228" max="9228" width="7.7109375" style="22" customWidth="1"/>
    <col min="9229" max="9229" width="17.85546875" style="22" customWidth="1"/>
    <col min="9230" max="9472" width="11.42578125" style="22"/>
    <col min="9473" max="9473" width="35.140625" style="22" customWidth="1"/>
    <col min="9474" max="9476" width="7.7109375" style="22" customWidth="1"/>
    <col min="9477" max="9477" width="10" style="22" customWidth="1"/>
    <col min="9478" max="9478" width="7.7109375" style="22" customWidth="1"/>
    <col min="9479" max="9479" width="15" style="22" customWidth="1"/>
    <col min="9480" max="9480" width="3.140625" style="22" customWidth="1"/>
    <col min="9481" max="9482" width="7.7109375" style="22" customWidth="1"/>
    <col min="9483" max="9483" width="10" style="22" bestFit="1" customWidth="1"/>
    <col min="9484" max="9484" width="7.7109375" style="22" customWidth="1"/>
    <col min="9485" max="9485" width="17.85546875" style="22" customWidth="1"/>
    <col min="9486" max="9728" width="11.42578125" style="22"/>
    <col min="9729" max="9729" width="35.140625" style="22" customWidth="1"/>
    <col min="9730" max="9732" width="7.7109375" style="22" customWidth="1"/>
    <col min="9733" max="9733" width="10" style="22" customWidth="1"/>
    <col min="9734" max="9734" width="7.7109375" style="22" customWidth="1"/>
    <col min="9735" max="9735" width="15" style="22" customWidth="1"/>
    <col min="9736" max="9736" width="3.140625" style="22" customWidth="1"/>
    <col min="9737" max="9738" width="7.7109375" style="22" customWidth="1"/>
    <col min="9739" max="9739" width="10" style="22" bestFit="1" customWidth="1"/>
    <col min="9740" max="9740" width="7.7109375" style="22" customWidth="1"/>
    <col min="9741" max="9741" width="17.85546875" style="22" customWidth="1"/>
    <col min="9742" max="9984" width="11.42578125" style="22"/>
    <col min="9985" max="9985" width="35.140625" style="22" customWidth="1"/>
    <col min="9986" max="9988" width="7.7109375" style="22" customWidth="1"/>
    <col min="9989" max="9989" width="10" style="22" customWidth="1"/>
    <col min="9990" max="9990" width="7.7109375" style="22" customWidth="1"/>
    <col min="9991" max="9991" width="15" style="22" customWidth="1"/>
    <col min="9992" max="9992" width="3.140625" style="22" customWidth="1"/>
    <col min="9993" max="9994" width="7.7109375" style="22" customWidth="1"/>
    <col min="9995" max="9995" width="10" style="22" bestFit="1" customWidth="1"/>
    <col min="9996" max="9996" width="7.7109375" style="22" customWidth="1"/>
    <col min="9997" max="9997" width="17.85546875" style="22" customWidth="1"/>
    <col min="9998" max="10240" width="11.42578125" style="22"/>
    <col min="10241" max="10241" width="35.140625" style="22" customWidth="1"/>
    <col min="10242" max="10244" width="7.7109375" style="22" customWidth="1"/>
    <col min="10245" max="10245" width="10" style="22" customWidth="1"/>
    <col min="10246" max="10246" width="7.7109375" style="22" customWidth="1"/>
    <col min="10247" max="10247" width="15" style="22" customWidth="1"/>
    <col min="10248" max="10248" width="3.140625" style="22" customWidth="1"/>
    <col min="10249" max="10250" width="7.7109375" style="22" customWidth="1"/>
    <col min="10251" max="10251" width="10" style="22" bestFit="1" customWidth="1"/>
    <col min="10252" max="10252" width="7.7109375" style="22" customWidth="1"/>
    <col min="10253" max="10253" width="17.85546875" style="22" customWidth="1"/>
    <col min="10254" max="10496" width="11.42578125" style="22"/>
    <col min="10497" max="10497" width="35.140625" style="22" customWidth="1"/>
    <col min="10498" max="10500" width="7.7109375" style="22" customWidth="1"/>
    <col min="10501" max="10501" width="10" style="22" customWidth="1"/>
    <col min="10502" max="10502" width="7.7109375" style="22" customWidth="1"/>
    <col min="10503" max="10503" width="15" style="22" customWidth="1"/>
    <col min="10504" max="10504" width="3.140625" style="22" customWidth="1"/>
    <col min="10505" max="10506" width="7.7109375" style="22" customWidth="1"/>
    <col min="10507" max="10507" width="10" style="22" bestFit="1" customWidth="1"/>
    <col min="10508" max="10508" width="7.7109375" style="22" customWidth="1"/>
    <col min="10509" max="10509" width="17.85546875" style="22" customWidth="1"/>
    <col min="10510" max="10752" width="11.42578125" style="22"/>
    <col min="10753" max="10753" width="35.140625" style="22" customWidth="1"/>
    <col min="10754" max="10756" width="7.7109375" style="22" customWidth="1"/>
    <col min="10757" max="10757" width="10" style="22" customWidth="1"/>
    <col min="10758" max="10758" width="7.7109375" style="22" customWidth="1"/>
    <col min="10759" max="10759" width="15" style="22" customWidth="1"/>
    <col min="10760" max="10760" width="3.140625" style="22" customWidth="1"/>
    <col min="10761" max="10762" width="7.7109375" style="22" customWidth="1"/>
    <col min="10763" max="10763" width="10" style="22" bestFit="1" customWidth="1"/>
    <col min="10764" max="10764" width="7.7109375" style="22" customWidth="1"/>
    <col min="10765" max="10765" width="17.85546875" style="22" customWidth="1"/>
    <col min="10766" max="11008" width="11.42578125" style="22"/>
    <col min="11009" max="11009" width="35.140625" style="22" customWidth="1"/>
    <col min="11010" max="11012" width="7.7109375" style="22" customWidth="1"/>
    <col min="11013" max="11013" width="10" style="22" customWidth="1"/>
    <col min="11014" max="11014" width="7.7109375" style="22" customWidth="1"/>
    <col min="11015" max="11015" width="15" style="22" customWidth="1"/>
    <col min="11016" max="11016" width="3.140625" style="22" customWidth="1"/>
    <col min="11017" max="11018" width="7.7109375" style="22" customWidth="1"/>
    <col min="11019" max="11019" width="10" style="22" bestFit="1" customWidth="1"/>
    <col min="11020" max="11020" width="7.7109375" style="22" customWidth="1"/>
    <col min="11021" max="11021" width="17.85546875" style="22" customWidth="1"/>
    <col min="11022" max="11264" width="11.42578125" style="22"/>
    <col min="11265" max="11265" width="35.140625" style="22" customWidth="1"/>
    <col min="11266" max="11268" width="7.7109375" style="22" customWidth="1"/>
    <col min="11269" max="11269" width="10" style="22" customWidth="1"/>
    <col min="11270" max="11270" width="7.7109375" style="22" customWidth="1"/>
    <col min="11271" max="11271" width="15" style="22" customWidth="1"/>
    <col min="11272" max="11272" width="3.140625" style="22" customWidth="1"/>
    <col min="11273" max="11274" width="7.7109375" style="22" customWidth="1"/>
    <col min="11275" max="11275" width="10" style="22" bestFit="1" customWidth="1"/>
    <col min="11276" max="11276" width="7.7109375" style="22" customWidth="1"/>
    <col min="11277" max="11277" width="17.85546875" style="22" customWidth="1"/>
    <col min="11278" max="11520" width="11.42578125" style="22"/>
    <col min="11521" max="11521" width="35.140625" style="22" customWidth="1"/>
    <col min="11522" max="11524" width="7.7109375" style="22" customWidth="1"/>
    <col min="11525" max="11525" width="10" style="22" customWidth="1"/>
    <col min="11526" max="11526" width="7.7109375" style="22" customWidth="1"/>
    <col min="11527" max="11527" width="15" style="22" customWidth="1"/>
    <col min="11528" max="11528" width="3.140625" style="22" customWidth="1"/>
    <col min="11529" max="11530" width="7.7109375" style="22" customWidth="1"/>
    <col min="11531" max="11531" width="10" style="22" bestFit="1" customWidth="1"/>
    <col min="11532" max="11532" width="7.7109375" style="22" customWidth="1"/>
    <col min="11533" max="11533" width="17.85546875" style="22" customWidth="1"/>
    <col min="11534" max="11776" width="11.42578125" style="22"/>
    <col min="11777" max="11777" width="35.140625" style="22" customWidth="1"/>
    <col min="11778" max="11780" width="7.7109375" style="22" customWidth="1"/>
    <col min="11781" max="11781" width="10" style="22" customWidth="1"/>
    <col min="11782" max="11782" width="7.7109375" style="22" customWidth="1"/>
    <col min="11783" max="11783" width="15" style="22" customWidth="1"/>
    <col min="11784" max="11784" width="3.140625" style="22" customWidth="1"/>
    <col min="11785" max="11786" width="7.7109375" style="22" customWidth="1"/>
    <col min="11787" max="11787" width="10" style="22" bestFit="1" customWidth="1"/>
    <col min="11788" max="11788" width="7.7109375" style="22" customWidth="1"/>
    <col min="11789" max="11789" width="17.85546875" style="22" customWidth="1"/>
    <col min="11790" max="12032" width="11.42578125" style="22"/>
    <col min="12033" max="12033" width="35.140625" style="22" customWidth="1"/>
    <col min="12034" max="12036" width="7.7109375" style="22" customWidth="1"/>
    <col min="12037" max="12037" width="10" style="22" customWidth="1"/>
    <col min="12038" max="12038" width="7.7109375" style="22" customWidth="1"/>
    <col min="12039" max="12039" width="15" style="22" customWidth="1"/>
    <col min="12040" max="12040" width="3.140625" style="22" customWidth="1"/>
    <col min="12041" max="12042" width="7.7109375" style="22" customWidth="1"/>
    <col min="12043" max="12043" width="10" style="22" bestFit="1" customWidth="1"/>
    <col min="12044" max="12044" width="7.7109375" style="22" customWidth="1"/>
    <col min="12045" max="12045" width="17.85546875" style="22" customWidth="1"/>
    <col min="12046" max="12288" width="11.42578125" style="22"/>
    <col min="12289" max="12289" width="35.140625" style="22" customWidth="1"/>
    <col min="12290" max="12292" width="7.7109375" style="22" customWidth="1"/>
    <col min="12293" max="12293" width="10" style="22" customWidth="1"/>
    <col min="12294" max="12294" width="7.7109375" style="22" customWidth="1"/>
    <col min="12295" max="12295" width="15" style="22" customWidth="1"/>
    <col min="12296" max="12296" width="3.140625" style="22" customWidth="1"/>
    <col min="12297" max="12298" width="7.7109375" style="22" customWidth="1"/>
    <col min="12299" max="12299" width="10" style="22" bestFit="1" customWidth="1"/>
    <col min="12300" max="12300" width="7.7109375" style="22" customWidth="1"/>
    <col min="12301" max="12301" width="17.85546875" style="22" customWidth="1"/>
    <col min="12302" max="12544" width="11.42578125" style="22"/>
    <col min="12545" max="12545" width="35.140625" style="22" customWidth="1"/>
    <col min="12546" max="12548" width="7.7109375" style="22" customWidth="1"/>
    <col min="12549" max="12549" width="10" style="22" customWidth="1"/>
    <col min="12550" max="12550" width="7.7109375" style="22" customWidth="1"/>
    <col min="12551" max="12551" width="15" style="22" customWidth="1"/>
    <col min="12552" max="12552" width="3.140625" style="22" customWidth="1"/>
    <col min="12553" max="12554" width="7.7109375" style="22" customWidth="1"/>
    <col min="12555" max="12555" width="10" style="22" bestFit="1" customWidth="1"/>
    <col min="12556" max="12556" width="7.7109375" style="22" customWidth="1"/>
    <col min="12557" max="12557" width="17.85546875" style="22" customWidth="1"/>
    <col min="12558" max="12800" width="11.42578125" style="22"/>
    <col min="12801" max="12801" width="35.140625" style="22" customWidth="1"/>
    <col min="12802" max="12804" width="7.7109375" style="22" customWidth="1"/>
    <col min="12805" max="12805" width="10" style="22" customWidth="1"/>
    <col min="12806" max="12806" width="7.7109375" style="22" customWidth="1"/>
    <col min="12807" max="12807" width="15" style="22" customWidth="1"/>
    <col min="12808" max="12808" width="3.140625" style="22" customWidth="1"/>
    <col min="12809" max="12810" width="7.7109375" style="22" customWidth="1"/>
    <col min="12811" max="12811" width="10" style="22" bestFit="1" customWidth="1"/>
    <col min="12812" max="12812" width="7.7109375" style="22" customWidth="1"/>
    <col min="12813" max="12813" width="17.85546875" style="22" customWidth="1"/>
    <col min="12814" max="13056" width="11.42578125" style="22"/>
    <col min="13057" max="13057" width="35.140625" style="22" customWidth="1"/>
    <col min="13058" max="13060" width="7.7109375" style="22" customWidth="1"/>
    <col min="13061" max="13061" width="10" style="22" customWidth="1"/>
    <col min="13062" max="13062" width="7.7109375" style="22" customWidth="1"/>
    <col min="13063" max="13063" width="15" style="22" customWidth="1"/>
    <col min="13064" max="13064" width="3.140625" style="22" customWidth="1"/>
    <col min="13065" max="13066" width="7.7109375" style="22" customWidth="1"/>
    <col min="13067" max="13067" width="10" style="22" bestFit="1" customWidth="1"/>
    <col min="13068" max="13068" width="7.7109375" style="22" customWidth="1"/>
    <col min="13069" max="13069" width="17.85546875" style="22" customWidth="1"/>
    <col min="13070" max="13312" width="11.42578125" style="22"/>
    <col min="13313" max="13313" width="35.140625" style="22" customWidth="1"/>
    <col min="13314" max="13316" width="7.7109375" style="22" customWidth="1"/>
    <col min="13317" max="13317" width="10" style="22" customWidth="1"/>
    <col min="13318" max="13318" width="7.7109375" style="22" customWidth="1"/>
    <col min="13319" max="13319" width="15" style="22" customWidth="1"/>
    <col min="13320" max="13320" width="3.140625" style="22" customWidth="1"/>
    <col min="13321" max="13322" width="7.7109375" style="22" customWidth="1"/>
    <col min="13323" max="13323" width="10" style="22" bestFit="1" customWidth="1"/>
    <col min="13324" max="13324" width="7.7109375" style="22" customWidth="1"/>
    <col min="13325" max="13325" width="17.85546875" style="22" customWidth="1"/>
    <col min="13326" max="13568" width="11.42578125" style="22"/>
    <col min="13569" max="13569" width="35.140625" style="22" customWidth="1"/>
    <col min="13570" max="13572" width="7.7109375" style="22" customWidth="1"/>
    <col min="13573" max="13573" width="10" style="22" customWidth="1"/>
    <col min="13574" max="13574" width="7.7109375" style="22" customWidth="1"/>
    <col min="13575" max="13575" width="15" style="22" customWidth="1"/>
    <col min="13576" max="13576" width="3.140625" style="22" customWidth="1"/>
    <col min="13577" max="13578" width="7.7109375" style="22" customWidth="1"/>
    <col min="13579" max="13579" width="10" style="22" bestFit="1" customWidth="1"/>
    <col min="13580" max="13580" width="7.7109375" style="22" customWidth="1"/>
    <col min="13581" max="13581" width="17.85546875" style="22" customWidth="1"/>
    <col min="13582" max="13824" width="11.42578125" style="22"/>
    <col min="13825" max="13825" width="35.140625" style="22" customWidth="1"/>
    <col min="13826" max="13828" width="7.7109375" style="22" customWidth="1"/>
    <col min="13829" max="13829" width="10" style="22" customWidth="1"/>
    <col min="13830" max="13830" width="7.7109375" style="22" customWidth="1"/>
    <col min="13831" max="13831" width="15" style="22" customWidth="1"/>
    <col min="13832" max="13832" width="3.140625" style="22" customWidth="1"/>
    <col min="13833" max="13834" width="7.7109375" style="22" customWidth="1"/>
    <col min="13835" max="13835" width="10" style="22" bestFit="1" customWidth="1"/>
    <col min="13836" max="13836" width="7.7109375" style="22" customWidth="1"/>
    <col min="13837" max="13837" width="17.85546875" style="22" customWidth="1"/>
    <col min="13838" max="14080" width="11.42578125" style="22"/>
    <col min="14081" max="14081" width="35.140625" style="22" customWidth="1"/>
    <col min="14082" max="14084" width="7.7109375" style="22" customWidth="1"/>
    <col min="14085" max="14085" width="10" style="22" customWidth="1"/>
    <col min="14086" max="14086" width="7.7109375" style="22" customWidth="1"/>
    <col min="14087" max="14087" width="15" style="22" customWidth="1"/>
    <col min="14088" max="14088" width="3.140625" style="22" customWidth="1"/>
    <col min="14089" max="14090" width="7.7109375" style="22" customWidth="1"/>
    <col min="14091" max="14091" width="10" style="22" bestFit="1" customWidth="1"/>
    <col min="14092" max="14092" width="7.7109375" style="22" customWidth="1"/>
    <col min="14093" max="14093" width="17.85546875" style="22" customWidth="1"/>
    <col min="14094" max="14336" width="11.42578125" style="22"/>
    <col min="14337" max="14337" width="35.140625" style="22" customWidth="1"/>
    <col min="14338" max="14340" width="7.7109375" style="22" customWidth="1"/>
    <col min="14341" max="14341" width="10" style="22" customWidth="1"/>
    <col min="14342" max="14342" width="7.7109375" style="22" customWidth="1"/>
    <col min="14343" max="14343" width="15" style="22" customWidth="1"/>
    <col min="14344" max="14344" width="3.140625" style="22" customWidth="1"/>
    <col min="14345" max="14346" width="7.7109375" style="22" customWidth="1"/>
    <col min="14347" max="14347" width="10" style="22" bestFit="1" customWidth="1"/>
    <col min="14348" max="14348" width="7.7109375" style="22" customWidth="1"/>
    <col min="14349" max="14349" width="17.85546875" style="22" customWidth="1"/>
    <col min="14350" max="14592" width="11.42578125" style="22"/>
    <col min="14593" max="14593" width="35.140625" style="22" customWidth="1"/>
    <col min="14594" max="14596" width="7.7109375" style="22" customWidth="1"/>
    <col min="14597" max="14597" width="10" style="22" customWidth="1"/>
    <col min="14598" max="14598" width="7.7109375" style="22" customWidth="1"/>
    <col min="14599" max="14599" width="15" style="22" customWidth="1"/>
    <col min="14600" max="14600" width="3.140625" style="22" customWidth="1"/>
    <col min="14601" max="14602" width="7.7109375" style="22" customWidth="1"/>
    <col min="14603" max="14603" width="10" style="22" bestFit="1" customWidth="1"/>
    <col min="14604" max="14604" width="7.7109375" style="22" customWidth="1"/>
    <col min="14605" max="14605" width="17.85546875" style="22" customWidth="1"/>
    <col min="14606" max="14848" width="11.42578125" style="22"/>
    <col min="14849" max="14849" width="35.140625" style="22" customWidth="1"/>
    <col min="14850" max="14852" width="7.7109375" style="22" customWidth="1"/>
    <col min="14853" max="14853" width="10" style="22" customWidth="1"/>
    <col min="14854" max="14854" width="7.7109375" style="22" customWidth="1"/>
    <col min="14855" max="14855" width="15" style="22" customWidth="1"/>
    <col min="14856" max="14856" width="3.140625" style="22" customWidth="1"/>
    <col min="14857" max="14858" width="7.7109375" style="22" customWidth="1"/>
    <col min="14859" max="14859" width="10" style="22" bestFit="1" customWidth="1"/>
    <col min="14860" max="14860" width="7.7109375" style="22" customWidth="1"/>
    <col min="14861" max="14861" width="17.85546875" style="22" customWidth="1"/>
    <col min="14862" max="15104" width="11.42578125" style="22"/>
    <col min="15105" max="15105" width="35.140625" style="22" customWidth="1"/>
    <col min="15106" max="15108" width="7.7109375" style="22" customWidth="1"/>
    <col min="15109" max="15109" width="10" style="22" customWidth="1"/>
    <col min="15110" max="15110" width="7.7109375" style="22" customWidth="1"/>
    <col min="15111" max="15111" width="15" style="22" customWidth="1"/>
    <col min="15112" max="15112" width="3.140625" style="22" customWidth="1"/>
    <col min="15113" max="15114" width="7.7109375" style="22" customWidth="1"/>
    <col min="15115" max="15115" width="10" style="22" bestFit="1" customWidth="1"/>
    <col min="15116" max="15116" width="7.7109375" style="22" customWidth="1"/>
    <col min="15117" max="15117" width="17.85546875" style="22" customWidth="1"/>
    <col min="15118" max="15360" width="11.42578125" style="22"/>
    <col min="15361" max="15361" width="35.140625" style="22" customWidth="1"/>
    <col min="15362" max="15364" width="7.7109375" style="22" customWidth="1"/>
    <col min="15365" max="15365" width="10" style="22" customWidth="1"/>
    <col min="15366" max="15366" width="7.7109375" style="22" customWidth="1"/>
    <col min="15367" max="15367" width="15" style="22" customWidth="1"/>
    <col min="15368" max="15368" width="3.140625" style="22" customWidth="1"/>
    <col min="15369" max="15370" width="7.7109375" style="22" customWidth="1"/>
    <col min="15371" max="15371" width="10" style="22" bestFit="1" customWidth="1"/>
    <col min="15372" max="15372" width="7.7109375" style="22" customWidth="1"/>
    <col min="15373" max="15373" width="17.85546875" style="22" customWidth="1"/>
    <col min="15374" max="15616" width="11.42578125" style="22"/>
    <col min="15617" max="15617" width="35.140625" style="22" customWidth="1"/>
    <col min="15618" max="15620" width="7.7109375" style="22" customWidth="1"/>
    <col min="15621" max="15621" width="10" style="22" customWidth="1"/>
    <col min="15622" max="15622" width="7.7109375" style="22" customWidth="1"/>
    <col min="15623" max="15623" width="15" style="22" customWidth="1"/>
    <col min="15624" max="15624" width="3.140625" style="22" customWidth="1"/>
    <col min="15625" max="15626" width="7.7109375" style="22" customWidth="1"/>
    <col min="15627" max="15627" width="10" style="22" bestFit="1" customWidth="1"/>
    <col min="15628" max="15628" width="7.7109375" style="22" customWidth="1"/>
    <col min="15629" max="15629" width="17.85546875" style="22" customWidth="1"/>
    <col min="15630" max="15872" width="11.42578125" style="22"/>
    <col min="15873" max="15873" width="35.140625" style="22" customWidth="1"/>
    <col min="15874" max="15876" width="7.7109375" style="22" customWidth="1"/>
    <col min="15877" max="15877" width="10" style="22" customWidth="1"/>
    <col min="15878" max="15878" width="7.7109375" style="22" customWidth="1"/>
    <col min="15879" max="15879" width="15" style="22" customWidth="1"/>
    <col min="15880" max="15880" width="3.140625" style="22" customWidth="1"/>
    <col min="15881" max="15882" width="7.7109375" style="22" customWidth="1"/>
    <col min="15883" max="15883" width="10" style="22" bestFit="1" customWidth="1"/>
    <col min="15884" max="15884" width="7.7109375" style="22" customWidth="1"/>
    <col min="15885" max="15885" width="17.85546875" style="22" customWidth="1"/>
    <col min="15886" max="16128" width="11.42578125" style="22"/>
    <col min="16129" max="16129" width="35.140625" style="22" customWidth="1"/>
    <col min="16130" max="16132" width="7.7109375" style="22" customWidth="1"/>
    <col min="16133" max="16133" width="10" style="22" customWidth="1"/>
    <col min="16134" max="16134" width="7.7109375" style="22" customWidth="1"/>
    <col min="16135" max="16135" width="15" style="22" customWidth="1"/>
    <col min="16136" max="16136" width="3.140625" style="22" customWidth="1"/>
    <col min="16137" max="16138" width="7.7109375" style="22" customWidth="1"/>
    <col min="16139" max="16139" width="10" style="22" bestFit="1" customWidth="1"/>
    <col min="16140" max="16140" width="7.7109375" style="22" customWidth="1"/>
    <col min="16141" max="16141" width="17.85546875" style="22" customWidth="1"/>
    <col min="16142" max="16384" width="11.42578125" style="22"/>
  </cols>
  <sheetData>
    <row r="1" spans="1:14" ht="27.75">
      <c r="A1" s="122" t="s">
        <v>186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4" ht="20.25">
      <c r="A2" s="123" t="s">
        <v>19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4" ht="21" thickBot="1">
      <c r="A3" s="136" t="s">
        <v>20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4" ht="24" thickBot="1">
      <c r="A4" s="125" t="s">
        <v>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7"/>
    </row>
    <row r="5" spans="1:14" ht="19.5">
      <c r="A5" s="128" t="s">
        <v>21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1:14" ht="20.25" thickBot="1">
      <c r="A6" s="132" t="s">
        <v>228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</row>
    <row r="7" spans="1:14" s="30" customFormat="1" ht="27" thickBot="1">
      <c r="A7" s="25" t="s">
        <v>54</v>
      </c>
      <c r="B7" s="26" t="s">
        <v>10</v>
      </c>
      <c r="C7" s="26" t="s">
        <v>11</v>
      </c>
      <c r="D7" s="26" t="s">
        <v>12</v>
      </c>
      <c r="E7" s="27" t="s">
        <v>13</v>
      </c>
      <c r="F7" s="26" t="s">
        <v>16</v>
      </c>
      <c r="G7" s="80" t="s">
        <v>229</v>
      </c>
      <c r="H7" s="29"/>
      <c r="I7" s="26" t="s">
        <v>11</v>
      </c>
      <c r="J7" s="26" t="s">
        <v>12</v>
      </c>
      <c r="K7" s="27" t="s">
        <v>13</v>
      </c>
      <c r="L7" s="26" t="s">
        <v>16</v>
      </c>
      <c r="M7" s="24" t="s">
        <v>230</v>
      </c>
    </row>
    <row r="8" spans="1:14" s="36" customFormat="1" ht="23.25" customHeight="1">
      <c r="A8" s="31" t="s">
        <v>61</v>
      </c>
      <c r="B8" s="32">
        <v>1</v>
      </c>
      <c r="C8" s="33">
        <v>35</v>
      </c>
      <c r="D8" s="33">
        <v>34</v>
      </c>
      <c r="E8" s="34">
        <f>SUM(C8:D8)</f>
        <v>69</v>
      </c>
      <c r="F8" s="81">
        <f>(E8-B8)</f>
        <v>68</v>
      </c>
      <c r="G8" s="119">
        <f>SUM(F8:F11)</f>
        <v>299</v>
      </c>
      <c r="I8" s="82">
        <v>37</v>
      </c>
      <c r="J8" s="33">
        <v>38</v>
      </c>
      <c r="K8" s="34">
        <f>SUM(I8:J8)</f>
        <v>75</v>
      </c>
      <c r="L8" s="81">
        <f>(K8-B8)</f>
        <v>74</v>
      </c>
      <c r="M8" s="119">
        <v>600</v>
      </c>
    </row>
    <row r="9" spans="1:14" s="36" customFormat="1" ht="23.25">
      <c r="A9" s="37" t="s">
        <v>231</v>
      </c>
      <c r="B9" s="38">
        <v>2</v>
      </c>
      <c r="C9" s="39">
        <v>38</v>
      </c>
      <c r="D9" s="39">
        <v>40</v>
      </c>
      <c r="E9" s="40">
        <f>SUM(C9:D9)</f>
        <v>78</v>
      </c>
      <c r="F9" s="83">
        <f>(E9-B9)</f>
        <v>76</v>
      </c>
      <c r="G9" s="120"/>
      <c r="I9" s="84">
        <v>34</v>
      </c>
      <c r="J9" s="39">
        <v>37</v>
      </c>
      <c r="K9" s="40">
        <f>SUM(I9:J9)</f>
        <v>71</v>
      </c>
      <c r="L9" s="83">
        <f>(K9-B9)</f>
        <v>69</v>
      </c>
      <c r="M9" s="120"/>
    </row>
    <row r="10" spans="1:14" s="36" customFormat="1" ht="23.25">
      <c r="A10" s="37" t="s">
        <v>232</v>
      </c>
      <c r="B10" s="38">
        <v>14</v>
      </c>
      <c r="C10" s="39">
        <v>42</v>
      </c>
      <c r="D10" s="39">
        <v>48</v>
      </c>
      <c r="E10" s="40">
        <f>SUM(C10:D10)</f>
        <v>90</v>
      </c>
      <c r="F10" s="83">
        <f>(E10-B10)</f>
        <v>76</v>
      </c>
      <c r="G10" s="120"/>
      <c r="I10" s="84">
        <v>49</v>
      </c>
      <c r="J10" s="39">
        <v>49</v>
      </c>
      <c r="K10" s="40">
        <f>SUM(I10:J10)</f>
        <v>98</v>
      </c>
      <c r="L10" s="83">
        <f>(K10-B10)</f>
        <v>84</v>
      </c>
      <c r="M10" s="120"/>
    </row>
    <row r="11" spans="1:14" s="36" customFormat="1" ht="23.25">
      <c r="A11" s="37" t="s">
        <v>233</v>
      </c>
      <c r="B11" s="38">
        <v>4</v>
      </c>
      <c r="C11" s="39">
        <v>39</v>
      </c>
      <c r="D11" s="39">
        <v>44</v>
      </c>
      <c r="E11" s="40">
        <f>SUM(C11:D11)</f>
        <v>83</v>
      </c>
      <c r="F11" s="83">
        <f>(E11-B11)</f>
        <v>79</v>
      </c>
      <c r="G11" s="120"/>
      <c r="I11" s="84">
        <v>38</v>
      </c>
      <c r="J11" s="39">
        <v>40</v>
      </c>
      <c r="K11" s="40">
        <f>SUM(I11:J11)</f>
        <v>78</v>
      </c>
      <c r="L11" s="83">
        <f>(K11-B11)</f>
        <v>74</v>
      </c>
      <c r="M11" s="120"/>
    </row>
    <row r="12" spans="1:14" s="36" customFormat="1" ht="24" thickBot="1">
      <c r="A12" s="42"/>
      <c r="B12" s="43"/>
      <c r="C12" s="51"/>
      <c r="D12" s="51"/>
      <c r="E12" s="45"/>
      <c r="F12" s="85"/>
      <c r="G12" s="121"/>
      <c r="I12" s="86"/>
      <c r="J12" s="51"/>
      <c r="K12" s="45"/>
      <c r="L12" s="85"/>
      <c r="M12" s="121"/>
    </row>
    <row r="13" spans="1:14" ht="5.0999999999999996" customHeight="1" thickBot="1">
      <c r="N13" s="87"/>
    </row>
    <row r="14" spans="1:14" ht="27" thickBot="1">
      <c r="A14" s="25" t="s">
        <v>38</v>
      </c>
      <c r="B14" s="26" t="s">
        <v>10</v>
      </c>
      <c r="C14" s="26" t="s">
        <v>11</v>
      </c>
      <c r="D14" s="26" t="s">
        <v>12</v>
      </c>
      <c r="E14" s="27" t="s">
        <v>13</v>
      </c>
      <c r="F14" s="26" t="s">
        <v>16</v>
      </c>
      <c r="G14" s="80" t="s">
        <v>229</v>
      </c>
      <c r="H14" s="29"/>
      <c r="I14" s="26" t="s">
        <v>11</v>
      </c>
      <c r="J14" s="26" t="s">
        <v>12</v>
      </c>
      <c r="K14" s="27" t="s">
        <v>13</v>
      </c>
      <c r="L14" s="26" t="s">
        <v>16</v>
      </c>
      <c r="M14" s="24" t="s">
        <v>230</v>
      </c>
    </row>
    <row r="15" spans="1:14" s="36" customFormat="1" ht="23.25" customHeight="1">
      <c r="A15" s="31" t="s">
        <v>173</v>
      </c>
      <c r="B15" s="32">
        <v>11</v>
      </c>
      <c r="C15" s="33">
        <v>40</v>
      </c>
      <c r="D15" s="33">
        <v>40</v>
      </c>
      <c r="E15" s="34">
        <f>SUM(C15:D15)</f>
        <v>80</v>
      </c>
      <c r="F15" s="81">
        <f>(E15-B15)</f>
        <v>69</v>
      </c>
      <c r="G15" s="119">
        <f>SUM(F15:F18)</f>
        <v>302</v>
      </c>
      <c r="I15" s="82">
        <v>41</v>
      </c>
      <c r="J15" s="33">
        <v>40</v>
      </c>
      <c r="K15" s="34">
        <f>SUM(I15:J15)</f>
        <v>81</v>
      </c>
      <c r="L15" s="81">
        <f>(K15-B15)</f>
        <v>70</v>
      </c>
      <c r="M15" s="119">
        <v>613</v>
      </c>
    </row>
    <row r="16" spans="1:14" s="36" customFormat="1" ht="23.25">
      <c r="A16" s="37" t="s">
        <v>42</v>
      </c>
      <c r="B16" s="38">
        <v>7</v>
      </c>
      <c r="C16" s="39">
        <v>40</v>
      </c>
      <c r="D16" s="39">
        <v>41</v>
      </c>
      <c r="E16" s="40">
        <f>SUM(C16:D16)</f>
        <v>81</v>
      </c>
      <c r="F16" s="83">
        <f>(E16-B16)</f>
        <v>74</v>
      </c>
      <c r="G16" s="120"/>
      <c r="I16" s="84" t="s">
        <v>16</v>
      </c>
      <c r="J16" s="39" t="s">
        <v>71</v>
      </c>
      <c r="K16" s="40" t="s">
        <v>72</v>
      </c>
      <c r="L16" s="83" t="s">
        <v>73</v>
      </c>
      <c r="M16" s="120"/>
    </row>
    <row r="17" spans="1:14" s="36" customFormat="1" ht="23.25">
      <c r="A17" s="37" t="s">
        <v>172</v>
      </c>
      <c r="B17" s="38">
        <v>13</v>
      </c>
      <c r="C17" s="39">
        <v>44</v>
      </c>
      <c r="D17" s="39">
        <v>45</v>
      </c>
      <c r="E17" s="40">
        <f>SUM(C17:D17)</f>
        <v>89</v>
      </c>
      <c r="F17" s="83">
        <f>(E17-B17)</f>
        <v>76</v>
      </c>
      <c r="G17" s="120"/>
      <c r="I17" s="84">
        <v>41</v>
      </c>
      <c r="J17" s="39">
        <v>42</v>
      </c>
      <c r="K17" s="40">
        <f>SUM(I17:J17)</f>
        <v>83</v>
      </c>
      <c r="L17" s="83">
        <f>(K17-B17)</f>
        <v>70</v>
      </c>
      <c r="M17" s="120"/>
    </row>
    <row r="18" spans="1:14" s="36" customFormat="1" ht="23.25">
      <c r="A18" s="37" t="s">
        <v>234</v>
      </c>
      <c r="B18" s="38">
        <v>30</v>
      </c>
      <c r="C18" s="49">
        <v>54</v>
      </c>
      <c r="D18" s="49">
        <v>59</v>
      </c>
      <c r="E18" s="40">
        <f>SUM(C18:D18)</f>
        <v>113</v>
      </c>
      <c r="F18" s="83">
        <f>(E18-B18)</f>
        <v>83</v>
      </c>
      <c r="G18" s="120"/>
      <c r="I18" s="84">
        <v>52</v>
      </c>
      <c r="J18" s="39">
        <v>62</v>
      </c>
      <c r="K18" s="40">
        <f>SUM(I18:J18)</f>
        <v>114</v>
      </c>
      <c r="L18" s="83">
        <f>(K18-B18)</f>
        <v>84</v>
      </c>
      <c r="M18" s="120"/>
    </row>
    <row r="19" spans="1:14" s="36" customFormat="1" ht="24" thickBot="1">
      <c r="A19" s="42" t="s">
        <v>213</v>
      </c>
      <c r="B19" s="43">
        <v>21</v>
      </c>
      <c r="C19" s="44">
        <v>56</v>
      </c>
      <c r="D19" s="44">
        <v>51</v>
      </c>
      <c r="E19" s="45">
        <f>SUM(C19:D19)</f>
        <v>107</v>
      </c>
      <c r="F19" s="85">
        <f>(E19-B19)</f>
        <v>86</v>
      </c>
      <c r="G19" s="121"/>
      <c r="I19" s="86">
        <v>55</v>
      </c>
      <c r="J19" s="51">
        <v>53</v>
      </c>
      <c r="K19" s="45">
        <f>SUM(I19:J19)</f>
        <v>108</v>
      </c>
      <c r="L19" s="88">
        <f>(K19-B19)</f>
        <v>87</v>
      </c>
      <c r="M19" s="121"/>
    </row>
    <row r="20" spans="1:14" ht="5.0999999999999996" customHeight="1" thickBot="1">
      <c r="N20" s="87"/>
    </row>
    <row r="21" spans="1:14" s="30" customFormat="1" ht="27" thickBot="1">
      <c r="A21" s="25" t="s">
        <v>60</v>
      </c>
      <c r="B21" s="26" t="s">
        <v>10</v>
      </c>
      <c r="C21" s="26" t="s">
        <v>11</v>
      </c>
      <c r="D21" s="26" t="s">
        <v>12</v>
      </c>
      <c r="E21" s="27" t="s">
        <v>13</v>
      </c>
      <c r="F21" s="26" t="s">
        <v>16</v>
      </c>
      <c r="G21" s="80" t="s">
        <v>229</v>
      </c>
      <c r="H21" s="22"/>
      <c r="I21" s="26" t="s">
        <v>11</v>
      </c>
      <c r="J21" s="26" t="s">
        <v>12</v>
      </c>
      <c r="K21" s="27" t="s">
        <v>13</v>
      </c>
      <c r="L21" s="26" t="s">
        <v>16</v>
      </c>
      <c r="M21" s="24" t="s">
        <v>230</v>
      </c>
    </row>
    <row r="22" spans="1:14" s="36" customFormat="1" ht="23.25" customHeight="1">
      <c r="A22" s="31" t="s">
        <v>96</v>
      </c>
      <c r="B22" s="32">
        <v>1</v>
      </c>
      <c r="C22" s="33">
        <v>39</v>
      </c>
      <c r="D22" s="33">
        <v>35</v>
      </c>
      <c r="E22" s="34">
        <f>SUM(C22:D22)</f>
        <v>74</v>
      </c>
      <c r="F22" s="81">
        <f>(E22-B22)</f>
        <v>73</v>
      </c>
      <c r="G22" s="119">
        <f>SUM(F22:F25)</f>
        <v>300</v>
      </c>
      <c r="I22" s="82">
        <v>40</v>
      </c>
      <c r="J22" s="33">
        <v>37</v>
      </c>
      <c r="K22" s="34">
        <f>SUM(I22:J22)</f>
        <v>77</v>
      </c>
      <c r="L22" s="81">
        <f>(K22-B22)</f>
        <v>76</v>
      </c>
      <c r="M22" s="119">
        <v>616</v>
      </c>
    </row>
    <row r="23" spans="1:14" s="36" customFormat="1" ht="23.25">
      <c r="A23" s="37" t="s">
        <v>235</v>
      </c>
      <c r="B23" s="38">
        <v>4</v>
      </c>
      <c r="C23" s="39">
        <v>39</v>
      </c>
      <c r="D23" s="39">
        <v>40</v>
      </c>
      <c r="E23" s="40">
        <f>SUM(C23:D23)</f>
        <v>79</v>
      </c>
      <c r="F23" s="83">
        <f>(E23-B23)</f>
        <v>75</v>
      </c>
      <c r="G23" s="120"/>
      <c r="I23" s="84">
        <v>44</v>
      </c>
      <c r="J23" s="39">
        <v>39</v>
      </c>
      <c r="K23" s="40">
        <f>SUM(I23:J23)</f>
        <v>83</v>
      </c>
      <c r="L23" s="83">
        <f>(K23-B23)</f>
        <v>79</v>
      </c>
      <c r="M23" s="120"/>
    </row>
    <row r="24" spans="1:14" s="36" customFormat="1" ht="23.25">
      <c r="A24" s="37" t="s">
        <v>236</v>
      </c>
      <c r="B24" s="38">
        <v>36</v>
      </c>
      <c r="C24" s="39">
        <v>56</v>
      </c>
      <c r="D24" s="39">
        <v>56</v>
      </c>
      <c r="E24" s="40">
        <f>SUM(C24:D24)</f>
        <v>112</v>
      </c>
      <c r="F24" s="83">
        <f>(E24-B24)</f>
        <v>76</v>
      </c>
      <c r="G24" s="120"/>
      <c r="I24" s="84">
        <v>61</v>
      </c>
      <c r="J24" s="39">
        <v>64</v>
      </c>
      <c r="K24" s="40">
        <f>SUM(I24:J24)</f>
        <v>125</v>
      </c>
      <c r="L24" s="89">
        <f>(K24-B24)</f>
        <v>89</v>
      </c>
      <c r="M24" s="120"/>
    </row>
    <row r="25" spans="1:14" s="36" customFormat="1" ht="23.25">
      <c r="A25" s="37" t="s">
        <v>237</v>
      </c>
      <c r="B25" s="38">
        <v>13</v>
      </c>
      <c r="C25" s="49">
        <v>45</v>
      </c>
      <c r="D25" s="49">
        <v>44</v>
      </c>
      <c r="E25" s="40">
        <f>SUM(C25:D25)</f>
        <v>89</v>
      </c>
      <c r="F25" s="83">
        <f>(E25-B25)</f>
        <v>76</v>
      </c>
      <c r="G25" s="120"/>
      <c r="I25" s="84">
        <v>41</v>
      </c>
      <c r="J25" s="39">
        <v>46</v>
      </c>
      <c r="K25" s="40">
        <f>SUM(I25:J25)</f>
        <v>87</v>
      </c>
      <c r="L25" s="83">
        <f>(K25-B25)</f>
        <v>74</v>
      </c>
      <c r="M25" s="120"/>
    </row>
    <row r="26" spans="1:14" s="36" customFormat="1" ht="24" thickBot="1">
      <c r="A26" s="42" t="s">
        <v>238</v>
      </c>
      <c r="B26" s="43">
        <v>14</v>
      </c>
      <c r="C26" s="44">
        <v>47</v>
      </c>
      <c r="D26" s="44">
        <v>49</v>
      </c>
      <c r="E26" s="45">
        <f>SUM(C26:D26)</f>
        <v>96</v>
      </c>
      <c r="F26" s="85">
        <f>(E26-B26)</f>
        <v>82</v>
      </c>
      <c r="G26" s="121"/>
      <c r="I26" s="86">
        <v>45</v>
      </c>
      <c r="J26" s="51">
        <v>56</v>
      </c>
      <c r="K26" s="45">
        <f>SUM(I26:J26)</f>
        <v>101</v>
      </c>
      <c r="L26" s="88">
        <f>(K26-B26)</f>
        <v>87</v>
      </c>
      <c r="M26" s="121"/>
    </row>
    <row r="27" spans="1:14" ht="27.75">
      <c r="A27" s="122" t="s">
        <v>186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4" ht="20.25">
      <c r="A28" s="123" t="s">
        <v>19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</row>
    <row r="29" spans="1:14" ht="21" thickBot="1">
      <c r="A29" s="136" t="s">
        <v>20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</row>
    <row r="30" spans="1:14" ht="24" thickBot="1">
      <c r="A30" s="125" t="s">
        <v>0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7"/>
    </row>
    <row r="31" spans="1:14" ht="19.5">
      <c r="A31" s="128" t="s">
        <v>21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</row>
    <row r="32" spans="1:14" ht="20.25" thickBot="1">
      <c r="A32" s="132" t="s">
        <v>228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</row>
    <row r="33" spans="1:13" s="30" customFormat="1" ht="27" thickBot="1">
      <c r="A33" s="25" t="s">
        <v>37</v>
      </c>
      <c r="B33" s="26" t="s">
        <v>10</v>
      </c>
      <c r="C33" s="26" t="s">
        <v>11</v>
      </c>
      <c r="D33" s="26" t="s">
        <v>12</v>
      </c>
      <c r="E33" s="27" t="s">
        <v>13</v>
      </c>
      <c r="F33" s="26" t="s">
        <v>16</v>
      </c>
      <c r="G33" s="80" t="s">
        <v>229</v>
      </c>
      <c r="H33" s="29"/>
      <c r="I33" s="26" t="s">
        <v>11</v>
      </c>
      <c r="J33" s="26" t="s">
        <v>12</v>
      </c>
      <c r="K33" s="27" t="s">
        <v>13</v>
      </c>
      <c r="L33" s="26" t="s">
        <v>16</v>
      </c>
      <c r="M33" s="24" t="s">
        <v>230</v>
      </c>
    </row>
    <row r="34" spans="1:13" s="36" customFormat="1" ht="23.25" customHeight="1">
      <c r="A34" s="31" t="s">
        <v>239</v>
      </c>
      <c r="B34" s="32">
        <v>12</v>
      </c>
      <c r="C34" s="33">
        <v>42</v>
      </c>
      <c r="D34" s="33">
        <v>46</v>
      </c>
      <c r="E34" s="34">
        <f>SUM(C34:D34)</f>
        <v>88</v>
      </c>
      <c r="F34" s="81">
        <f>(E34-B34)</f>
        <v>76</v>
      </c>
      <c r="G34" s="119">
        <f>SUM(F34:F37)</f>
        <v>327</v>
      </c>
      <c r="I34" s="82">
        <v>46</v>
      </c>
      <c r="J34" s="33">
        <v>47</v>
      </c>
      <c r="K34" s="34">
        <f>SUM(I34:J34)</f>
        <v>93</v>
      </c>
      <c r="L34" s="81">
        <f>(K34-B34)</f>
        <v>81</v>
      </c>
      <c r="M34" s="119">
        <v>621</v>
      </c>
    </row>
    <row r="35" spans="1:13" s="36" customFormat="1" ht="23.25">
      <c r="A35" s="37" t="s">
        <v>240</v>
      </c>
      <c r="B35" s="38">
        <v>7</v>
      </c>
      <c r="C35" s="39">
        <v>42</v>
      </c>
      <c r="D35" s="39">
        <v>44</v>
      </c>
      <c r="E35" s="40">
        <f>SUM(C35:D35)</f>
        <v>86</v>
      </c>
      <c r="F35" s="83">
        <f>(E35-B35)</f>
        <v>79</v>
      </c>
      <c r="G35" s="120"/>
      <c r="I35" s="84">
        <v>36</v>
      </c>
      <c r="J35" s="39">
        <v>39</v>
      </c>
      <c r="K35" s="40">
        <f>SUM(I35:J35)</f>
        <v>75</v>
      </c>
      <c r="L35" s="83">
        <f>(K35-B35)</f>
        <v>68</v>
      </c>
      <c r="M35" s="120"/>
    </row>
    <row r="36" spans="1:13" s="36" customFormat="1" ht="23.25">
      <c r="A36" s="37" t="s">
        <v>241</v>
      </c>
      <c r="B36" s="38">
        <v>10</v>
      </c>
      <c r="C36" s="49">
        <v>43</v>
      </c>
      <c r="D36" s="49">
        <v>46</v>
      </c>
      <c r="E36" s="40">
        <f>SUM(C36:D36)</f>
        <v>89</v>
      </c>
      <c r="F36" s="83">
        <f>(E36-B36)</f>
        <v>79</v>
      </c>
      <c r="G36" s="120"/>
      <c r="I36" s="84">
        <v>43</v>
      </c>
      <c r="J36" s="39">
        <v>39</v>
      </c>
      <c r="K36" s="40">
        <f>SUM(I36:J36)</f>
        <v>82</v>
      </c>
      <c r="L36" s="83">
        <f>(K36-B36)</f>
        <v>72</v>
      </c>
      <c r="M36" s="120"/>
    </row>
    <row r="37" spans="1:13" s="36" customFormat="1" ht="23.25">
      <c r="A37" s="37" t="s">
        <v>242</v>
      </c>
      <c r="B37" s="38">
        <v>7</v>
      </c>
      <c r="C37" s="39">
        <v>48</v>
      </c>
      <c r="D37" s="39">
        <v>52</v>
      </c>
      <c r="E37" s="40">
        <f>SUM(C37:D37)</f>
        <v>100</v>
      </c>
      <c r="F37" s="83">
        <f>(E37-B37)</f>
        <v>93</v>
      </c>
      <c r="G37" s="120"/>
      <c r="I37" s="84">
        <v>42</v>
      </c>
      <c r="J37" s="39">
        <v>38</v>
      </c>
      <c r="K37" s="40">
        <f>SUM(I37:J37)</f>
        <v>80</v>
      </c>
      <c r="L37" s="83">
        <f>(K37-B37)</f>
        <v>73</v>
      </c>
      <c r="M37" s="120"/>
    </row>
    <row r="38" spans="1:13" s="36" customFormat="1" ht="24" thickBot="1">
      <c r="A38" s="42"/>
      <c r="B38" s="43"/>
      <c r="C38" s="44"/>
      <c r="D38" s="44"/>
      <c r="E38" s="45"/>
      <c r="F38" s="85"/>
      <c r="G38" s="121"/>
      <c r="I38" s="86"/>
      <c r="J38" s="51"/>
      <c r="K38" s="45"/>
      <c r="L38" s="85"/>
      <c r="M38" s="121"/>
    </row>
    <row r="39" spans="1:13" ht="5.0999999999999996" customHeight="1" thickBot="1"/>
    <row r="40" spans="1:13" ht="27" thickBot="1">
      <c r="A40" s="25" t="s">
        <v>74</v>
      </c>
      <c r="B40" s="26" t="s">
        <v>10</v>
      </c>
      <c r="C40" s="26" t="s">
        <v>11</v>
      </c>
      <c r="D40" s="26" t="s">
        <v>12</v>
      </c>
      <c r="E40" s="27" t="s">
        <v>13</v>
      </c>
      <c r="F40" s="26" t="s">
        <v>16</v>
      </c>
      <c r="G40" s="80" t="s">
        <v>229</v>
      </c>
      <c r="I40" s="26" t="s">
        <v>11</v>
      </c>
      <c r="J40" s="26" t="s">
        <v>12</v>
      </c>
      <c r="K40" s="27" t="s">
        <v>13</v>
      </c>
      <c r="L40" s="26" t="s">
        <v>16</v>
      </c>
      <c r="M40" s="24" t="s">
        <v>230</v>
      </c>
    </row>
    <row r="41" spans="1:13" s="36" customFormat="1" ht="23.25" customHeight="1">
      <c r="A41" s="31" t="s">
        <v>88</v>
      </c>
      <c r="B41" s="32">
        <v>3</v>
      </c>
      <c r="C41" s="59">
        <v>42</v>
      </c>
      <c r="D41" s="59">
        <v>36</v>
      </c>
      <c r="E41" s="34">
        <f>SUM(C41:D41)</f>
        <v>78</v>
      </c>
      <c r="F41" s="81">
        <f>(E41-B41)</f>
        <v>75</v>
      </c>
      <c r="G41" s="119">
        <f>SUM(F41:F44)</f>
        <v>320</v>
      </c>
      <c r="I41" s="82">
        <v>37</v>
      </c>
      <c r="J41" s="33">
        <v>38</v>
      </c>
      <c r="K41" s="34">
        <f>SUM(I41:J41)</f>
        <v>75</v>
      </c>
      <c r="L41" s="81">
        <f>(K41-B41)</f>
        <v>72</v>
      </c>
      <c r="M41" s="133">
        <v>629</v>
      </c>
    </row>
    <row r="42" spans="1:13" s="36" customFormat="1" ht="23.25">
      <c r="A42" s="37" t="s">
        <v>189</v>
      </c>
      <c r="B42" s="38">
        <v>7</v>
      </c>
      <c r="C42" s="39">
        <v>42</v>
      </c>
      <c r="D42" s="39">
        <v>41</v>
      </c>
      <c r="E42" s="40">
        <f>SUM(C42:D42)</f>
        <v>83</v>
      </c>
      <c r="F42" s="83">
        <f>(E42-B42)</f>
        <v>76</v>
      </c>
      <c r="G42" s="120"/>
      <c r="I42" s="84">
        <v>42</v>
      </c>
      <c r="J42" s="39">
        <v>39</v>
      </c>
      <c r="K42" s="40">
        <f>SUM(I42:J42)</f>
        <v>81</v>
      </c>
      <c r="L42" s="83">
        <f>(K42-B42)</f>
        <v>74</v>
      </c>
      <c r="M42" s="134"/>
    </row>
    <row r="43" spans="1:13" s="36" customFormat="1" ht="23.25">
      <c r="A43" s="37" t="s">
        <v>243</v>
      </c>
      <c r="B43" s="38">
        <v>25</v>
      </c>
      <c r="C43" s="39">
        <v>51</v>
      </c>
      <c r="D43" s="39">
        <v>53</v>
      </c>
      <c r="E43" s="40">
        <f>SUM(C43:D43)</f>
        <v>104</v>
      </c>
      <c r="F43" s="83">
        <f>(E43-B43)</f>
        <v>79</v>
      </c>
      <c r="G43" s="120"/>
      <c r="I43" s="84" t="s">
        <v>16</v>
      </c>
      <c r="J43" s="39" t="s">
        <v>71</v>
      </c>
      <c r="K43" s="40" t="s">
        <v>72</v>
      </c>
      <c r="L43" s="89" t="s">
        <v>73</v>
      </c>
      <c r="M43" s="134"/>
    </row>
    <row r="44" spans="1:13" s="36" customFormat="1" ht="23.25">
      <c r="A44" s="37" t="s">
        <v>244</v>
      </c>
      <c r="B44" s="38">
        <v>18</v>
      </c>
      <c r="C44" s="39">
        <v>52</v>
      </c>
      <c r="D44" s="39">
        <v>56</v>
      </c>
      <c r="E44" s="40">
        <f>SUM(C44:D44)</f>
        <v>108</v>
      </c>
      <c r="F44" s="83">
        <f>(E44-B44)</f>
        <v>90</v>
      </c>
      <c r="G44" s="120"/>
      <c r="I44" s="84">
        <v>48</v>
      </c>
      <c r="J44" s="39">
        <v>53</v>
      </c>
      <c r="K44" s="40">
        <f>SUM(I44:J44)</f>
        <v>101</v>
      </c>
      <c r="L44" s="83">
        <f>(K44-B44)</f>
        <v>83</v>
      </c>
      <c r="M44" s="134"/>
    </row>
    <row r="45" spans="1:13" s="36" customFormat="1" ht="24" thickBot="1">
      <c r="A45" s="42" t="s">
        <v>245</v>
      </c>
      <c r="B45" s="43">
        <v>15</v>
      </c>
      <c r="C45" s="44" t="s">
        <v>16</v>
      </c>
      <c r="D45" s="44" t="s">
        <v>71</v>
      </c>
      <c r="E45" s="45" t="s">
        <v>72</v>
      </c>
      <c r="F45" s="85" t="s">
        <v>73</v>
      </c>
      <c r="G45" s="121"/>
      <c r="I45" s="86">
        <v>44</v>
      </c>
      <c r="J45" s="51">
        <v>51</v>
      </c>
      <c r="K45" s="45">
        <f>SUM(I45:J45)</f>
        <v>95</v>
      </c>
      <c r="L45" s="88">
        <f>(K45-B45)</f>
        <v>80</v>
      </c>
      <c r="M45" s="135"/>
    </row>
    <row r="46" spans="1:13" ht="5.0999999999999996" customHeight="1" thickBot="1"/>
    <row r="47" spans="1:13" s="30" customFormat="1" ht="27" thickBot="1">
      <c r="A47" s="25" t="s">
        <v>15</v>
      </c>
      <c r="B47" s="26" t="s">
        <v>10</v>
      </c>
      <c r="C47" s="26" t="s">
        <v>11</v>
      </c>
      <c r="D47" s="26" t="s">
        <v>12</v>
      </c>
      <c r="E47" s="27" t="s">
        <v>13</v>
      </c>
      <c r="F47" s="26" t="s">
        <v>16</v>
      </c>
      <c r="G47" s="80" t="s">
        <v>229</v>
      </c>
      <c r="H47" s="29"/>
      <c r="I47" s="26" t="s">
        <v>11</v>
      </c>
      <c r="J47" s="26" t="s">
        <v>12</v>
      </c>
      <c r="K47" s="27" t="s">
        <v>13</v>
      </c>
      <c r="L47" s="26" t="s">
        <v>16</v>
      </c>
      <c r="M47" s="24" t="s">
        <v>230</v>
      </c>
    </row>
    <row r="48" spans="1:13" s="36" customFormat="1" ht="23.25" customHeight="1">
      <c r="A48" s="31" t="s">
        <v>101</v>
      </c>
      <c r="B48" s="32">
        <v>5</v>
      </c>
      <c r="C48" s="33">
        <v>41</v>
      </c>
      <c r="D48" s="33">
        <v>39</v>
      </c>
      <c r="E48" s="34">
        <f>SUM(C48:D48)</f>
        <v>80</v>
      </c>
      <c r="F48" s="81">
        <f>(E48-B48)</f>
        <v>75</v>
      </c>
      <c r="G48" s="119">
        <f>SUM(F48:F51)</f>
        <v>323</v>
      </c>
      <c r="I48" s="82">
        <v>41</v>
      </c>
      <c r="J48" s="33">
        <v>41</v>
      </c>
      <c r="K48" s="34">
        <f>SUM(I48:J48)</f>
        <v>82</v>
      </c>
      <c r="L48" s="81">
        <f>(K48-B48)</f>
        <v>77</v>
      </c>
      <c r="M48" s="119">
        <v>639</v>
      </c>
    </row>
    <row r="49" spans="1:13" s="36" customFormat="1" ht="23.25">
      <c r="A49" s="37" t="s">
        <v>246</v>
      </c>
      <c r="B49" s="38">
        <v>13</v>
      </c>
      <c r="C49" s="39">
        <v>46</v>
      </c>
      <c r="D49" s="39">
        <v>44</v>
      </c>
      <c r="E49" s="40">
        <f>SUM(C49:D49)</f>
        <v>90</v>
      </c>
      <c r="F49" s="83">
        <f>(E49-B49)</f>
        <v>77</v>
      </c>
      <c r="G49" s="120"/>
      <c r="I49" s="84">
        <v>45</v>
      </c>
      <c r="J49" s="39">
        <v>47</v>
      </c>
      <c r="K49" s="40">
        <f>SUM(I49:J49)</f>
        <v>92</v>
      </c>
      <c r="L49" s="83">
        <f>(K49-B49)</f>
        <v>79</v>
      </c>
      <c r="M49" s="120"/>
    </row>
    <row r="50" spans="1:13" s="36" customFormat="1" ht="23.25">
      <c r="A50" s="37" t="s">
        <v>103</v>
      </c>
      <c r="B50" s="38">
        <v>16</v>
      </c>
      <c r="C50" s="39">
        <v>51</v>
      </c>
      <c r="D50" s="39">
        <v>49</v>
      </c>
      <c r="E50" s="40">
        <f>SUM(C50:D50)</f>
        <v>100</v>
      </c>
      <c r="F50" s="83">
        <f>(E50-B50)</f>
        <v>84</v>
      </c>
      <c r="G50" s="120"/>
      <c r="I50" s="84">
        <v>45</v>
      </c>
      <c r="J50" s="39">
        <v>46</v>
      </c>
      <c r="K50" s="40">
        <f>SUM(I50:J50)</f>
        <v>91</v>
      </c>
      <c r="L50" s="83">
        <f>(K50-B50)</f>
        <v>75</v>
      </c>
      <c r="M50" s="120"/>
    </row>
    <row r="51" spans="1:13" s="36" customFormat="1" ht="23.25">
      <c r="A51" s="37" t="s">
        <v>247</v>
      </c>
      <c r="B51" s="38">
        <v>22</v>
      </c>
      <c r="C51" s="49">
        <v>56</v>
      </c>
      <c r="D51" s="49">
        <v>53</v>
      </c>
      <c r="E51" s="40">
        <f>SUM(C51:D51)</f>
        <v>109</v>
      </c>
      <c r="F51" s="83">
        <f>(E51-B51)</f>
        <v>87</v>
      </c>
      <c r="G51" s="120"/>
      <c r="I51" s="84">
        <v>53</v>
      </c>
      <c r="J51" s="39">
        <v>54</v>
      </c>
      <c r="K51" s="40">
        <f>SUM(I51:J51)</f>
        <v>107</v>
      </c>
      <c r="L51" s="83">
        <f>(K51-B51)</f>
        <v>85</v>
      </c>
      <c r="M51" s="120"/>
    </row>
    <row r="52" spans="1:13" s="36" customFormat="1" ht="24" thickBot="1">
      <c r="A52" s="42" t="s">
        <v>194</v>
      </c>
      <c r="B52" s="43">
        <v>22</v>
      </c>
      <c r="C52" s="44">
        <v>53</v>
      </c>
      <c r="D52" s="44">
        <v>56</v>
      </c>
      <c r="E52" s="45">
        <f>SUM(C52:D52)</f>
        <v>109</v>
      </c>
      <c r="F52" s="85">
        <f>(E52-B52)</f>
        <v>87</v>
      </c>
      <c r="G52" s="121"/>
      <c r="I52" s="90">
        <v>6</v>
      </c>
      <c r="J52" s="44">
        <v>6</v>
      </c>
      <c r="K52" s="45" t="s">
        <v>248</v>
      </c>
      <c r="L52" s="85"/>
      <c r="M52" s="121"/>
    </row>
    <row r="53" spans="1:13" ht="27.75">
      <c r="A53" s="122" t="s">
        <v>186</v>
      </c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</row>
    <row r="54" spans="1:13" ht="20.25">
      <c r="A54" s="123" t="s">
        <v>19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</row>
    <row r="55" spans="1:13" ht="21" thickBot="1">
      <c r="A55" s="136" t="s">
        <v>20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</row>
    <row r="56" spans="1:13" ht="24" thickBot="1">
      <c r="A56" s="125" t="s">
        <v>0</v>
      </c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7"/>
    </row>
    <row r="57" spans="1:13" ht="19.5">
      <c r="A57" s="128" t="s">
        <v>21</v>
      </c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</row>
    <row r="58" spans="1:13" ht="20.25" thickBot="1">
      <c r="A58" s="132" t="s">
        <v>228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</row>
    <row r="59" spans="1:13" s="30" customFormat="1" ht="27" thickBot="1">
      <c r="A59" s="25" t="s">
        <v>14</v>
      </c>
      <c r="B59" s="26" t="s">
        <v>10</v>
      </c>
      <c r="C59" s="26" t="s">
        <v>11</v>
      </c>
      <c r="D59" s="26" t="s">
        <v>12</v>
      </c>
      <c r="E59" s="27" t="s">
        <v>13</v>
      </c>
      <c r="F59" s="26" t="s">
        <v>16</v>
      </c>
      <c r="G59" s="80" t="s">
        <v>229</v>
      </c>
      <c r="H59" s="29"/>
      <c r="I59" s="26" t="s">
        <v>11</v>
      </c>
      <c r="J59" s="26" t="s">
        <v>12</v>
      </c>
      <c r="K59" s="27" t="s">
        <v>13</v>
      </c>
      <c r="L59" s="26" t="s">
        <v>16</v>
      </c>
      <c r="M59" s="24" t="s">
        <v>230</v>
      </c>
    </row>
    <row r="60" spans="1:13" s="36" customFormat="1" ht="23.25" customHeight="1">
      <c r="A60" s="31" t="s">
        <v>249</v>
      </c>
      <c r="B60" s="32">
        <v>10</v>
      </c>
      <c r="C60" s="33">
        <v>41</v>
      </c>
      <c r="D60" s="33">
        <v>43</v>
      </c>
      <c r="E60" s="34">
        <f>SUM(C60:D60)</f>
        <v>84</v>
      </c>
      <c r="F60" s="81">
        <f>(E60-B60)</f>
        <v>74</v>
      </c>
      <c r="G60" s="119">
        <f>SUM(F60:F63)</f>
        <v>318</v>
      </c>
      <c r="I60" s="82">
        <v>44</v>
      </c>
      <c r="J60" s="33">
        <v>44</v>
      </c>
      <c r="K60" s="34">
        <f>SUM(I60:J60)</f>
        <v>88</v>
      </c>
      <c r="L60" s="81">
        <f>(K60-B60)</f>
        <v>78</v>
      </c>
      <c r="M60" s="116"/>
    </row>
    <row r="61" spans="1:13" s="36" customFormat="1" ht="23.25">
      <c r="A61" s="37" t="s">
        <v>203</v>
      </c>
      <c r="B61" s="38">
        <v>3</v>
      </c>
      <c r="C61" s="39">
        <v>37</v>
      </c>
      <c r="D61" s="39">
        <v>43</v>
      </c>
      <c r="E61" s="40">
        <f>SUM(C61:D61)</f>
        <v>80</v>
      </c>
      <c r="F61" s="83">
        <f>(E61-B61)</f>
        <v>77</v>
      </c>
      <c r="G61" s="120"/>
      <c r="I61" s="84">
        <v>39</v>
      </c>
      <c r="J61" s="39">
        <v>40</v>
      </c>
      <c r="K61" s="40">
        <f>SUM(I61:J61)</f>
        <v>79</v>
      </c>
      <c r="L61" s="83">
        <f>(K61-B61)</f>
        <v>76</v>
      </c>
      <c r="M61" s="117"/>
    </row>
    <row r="62" spans="1:13" s="36" customFormat="1" ht="23.25">
      <c r="A62" s="37" t="s">
        <v>250</v>
      </c>
      <c r="B62" s="38">
        <v>9</v>
      </c>
      <c r="C62" s="39">
        <v>44</v>
      </c>
      <c r="D62" s="39">
        <v>46</v>
      </c>
      <c r="E62" s="40">
        <f>SUM(C62:D62)</f>
        <v>90</v>
      </c>
      <c r="F62" s="83">
        <f>(E62-B62)</f>
        <v>81</v>
      </c>
      <c r="G62" s="120"/>
      <c r="I62" s="84" t="s">
        <v>16</v>
      </c>
      <c r="J62" s="39" t="s">
        <v>71</v>
      </c>
      <c r="K62" s="40" t="s">
        <v>72</v>
      </c>
      <c r="L62" s="83" t="s">
        <v>73</v>
      </c>
      <c r="M62" s="117"/>
    </row>
    <row r="63" spans="1:13" s="36" customFormat="1" ht="23.25">
      <c r="A63" s="37" t="s">
        <v>182</v>
      </c>
      <c r="B63" s="38">
        <v>21</v>
      </c>
      <c r="C63" s="39">
        <v>53</v>
      </c>
      <c r="D63" s="39">
        <v>54</v>
      </c>
      <c r="E63" s="40">
        <f>SUM(C63:D63)</f>
        <v>107</v>
      </c>
      <c r="F63" s="83">
        <f>(E63-B63)</f>
        <v>86</v>
      </c>
      <c r="G63" s="120"/>
      <c r="I63" s="84">
        <v>46</v>
      </c>
      <c r="J63" s="39">
        <v>56</v>
      </c>
      <c r="K63" s="40">
        <f>SUM(I63:J63)</f>
        <v>102</v>
      </c>
      <c r="L63" s="83">
        <f>(K63-B63)</f>
        <v>81</v>
      </c>
      <c r="M63" s="117"/>
    </row>
    <row r="64" spans="1:13" s="36" customFormat="1" ht="24" thickBot="1">
      <c r="A64" s="42"/>
      <c r="B64" s="43"/>
      <c r="C64" s="51"/>
      <c r="D64" s="51"/>
      <c r="E64" s="45"/>
      <c r="F64" s="85"/>
      <c r="G64" s="121"/>
      <c r="I64" s="86"/>
      <c r="J64" s="51"/>
      <c r="K64" s="45"/>
      <c r="L64" s="88"/>
      <c r="M64" s="118"/>
    </row>
    <row r="65" spans="1:13" ht="5.0999999999999996" customHeight="1" thickBot="1"/>
    <row r="66" spans="1:13" ht="27" thickBot="1">
      <c r="A66" s="25" t="s">
        <v>201</v>
      </c>
      <c r="B66" s="26" t="s">
        <v>10</v>
      </c>
      <c r="C66" s="26" t="s">
        <v>11</v>
      </c>
      <c r="D66" s="26" t="s">
        <v>12</v>
      </c>
      <c r="E66" s="27" t="s">
        <v>13</v>
      </c>
      <c r="F66" s="26" t="s">
        <v>16</v>
      </c>
      <c r="G66" s="80" t="s">
        <v>229</v>
      </c>
      <c r="I66" s="26" t="s">
        <v>11</v>
      </c>
      <c r="J66" s="26" t="s">
        <v>12</v>
      </c>
      <c r="K66" s="27" t="s">
        <v>13</v>
      </c>
      <c r="L66" s="26" t="s">
        <v>16</v>
      </c>
      <c r="M66" s="24" t="s">
        <v>230</v>
      </c>
    </row>
    <row r="67" spans="1:13" s="36" customFormat="1" ht="23.25" customHeight="1">
      <c r="A67" s="31" t="s">
        <v>251</v>
      </c>
      <c r="B67" s="32">
        <v>11</v>
      </c>
      <c r="C67" s="33">
        <v>45</v>
      </c>
      <c r="D67" s="33">
        <v>47</v>
      </c>
      <c r="E67" s="34">
        <f>SUM(C67:D67)</f>
        <v>92</v>
      </c>
      <c r="F67" s="81">
        <f>(E67-B67)</f>
        <v>81</v>
      </c>
      <c r="G67" s="119">
        <f>SUM(F67:F70)</f>
        <v>336</v>
      </c>
      <c r="I67" s="82" t="s">
        <v>16</v>
      </c>
      <c r="J67" s="33" t="s">
        <v>71</v>
      </c>
      <c r="K67" s="34" t="s">
        <v>72</v>
      </c>
      <c r="L67" s="81" t="s">
        <v>73</v>
      </c>
      <c r="M67" s="116"/>
    </row>
    <row r="68" spans="1:13" s="36" customFormat="1" ht="23.25">
      <c r="A68" s="37" t="s">
        <v>205</v>
      </c>
      <c r="B68" s="38">
        <v>17</v>
      </c>
      <c r="C68" s="49">
        <v>49</v>
      </c>
      <c r="D68" s="49">
        <v>51</v>
      </c>
      <c r="E68" s="40">
        <f>SUM(C68:D68)</f>
        <v>100</v>
      </c>
      <c r="F68" s="83">
        <f>(E68-B68)</f>
        <v>83</v>
      </c>
      <c r="G68" s="120"/>
      <c r="I68" s="84">
        <v>48</v>
      </c>
      <c r="J68" s="39">
        <v>48</v>
      </c>
      <c r="K68" s="40">
        <f>SUM(I68:J68)</f>
        <v>96</v>
      </c>
      <c r="L68" s="83">
        <f>(K68-B68)</f>
        <v>79</v>
      </c>
      <c r="M68" s="117"/>
    </row>
    <row r="69" spans="1:13" s="36" customFormat="1" ht="23.25">
      <c r="A69" s="37" t="s">
        <v>252</v>
      </c>
      <c r="B69" s="38">
        <v>4</v>
      </c>
      <c r="C69" s="39">
        <v>49</v>
      </c>
      <c r="D69" s="39">
        <v>41</v>
      </c>
      <c r="E69" s="40">
        <f>SUM(C69:D69)</f>
        <v>90</v>
      </c>
      <c r="F69" s="83">
        <f>(E69-B69)</f>
        <v>86</v>
      </c>
      <c r="G69" s="120"/>
      <c r="I69" s="84">
        <v>49</v>
      </c>
      <c r="J69" s="39">
        <v>41</v>
      </c>
      <c r="K69" s="40">
        <f>SUM(I69:J69)</f>
        <v>90</v>
      </c>
      <c r="L69" s="83">
        <f>(K69-B69)</f>
        <v>86</v>
      </c>
      <c r="M69" s="117"/>
    </row>
    <row r="70" spans="1:13" s="36" customFormat="1" ht="23.25">
      <c r="A70" s="37" t="s">
        <v>204</v>
      </c>
      <c r="B70" s="38">
        <v>6</v>
      </c>
      <c r="C70" s="39">
        <v>46</v>
      </c>
      <c r="D70" s="39">
        <v>46</v>
      </c>
      <c r="E70" s="40">
        <f>SUM(C70:D70)</f>
        <v>92</v>
      </c>
      <c r="F70" s="83">
        <f>(E70-B70)</f>
        <v>86</v>
      </c>
      <c r="G70" s="120"/>
      <c r="I70" s="84">
        <v>44</v>
      </c>
      <c r="J70" s="39">
        <v>42</v>
      </c>
      <c r="K70" s="40">
        <f>SUM(I70:J70)</f>
        <v>86</v>
      </c>
      <c r="L70" s="83">
        <f>(K70-B70)</f>
        <v>80</v>
      </c>
      <c r="M70" s="117"/>
    </row>
    <row r="71" spans="1:13" s="36" customFormat="1" ht="24" thickBot="1">
      <c r="A71" s="42"/>
      <c r="B71" s="43"/>
      <c r="C71" s="44"/>
      <c r="D71" s="44"/>
      <c r="E71" s="45"/>
      <c r="F71" s="85"/>
      <c r="G71" s="121"/>
      <c r="I71" s="86"/>
      <c r="J71" s="51"/>
      <c r="K71" s="45"/>
      <c r="L71" s="88"/>
      <c r="M71" s="118"/>
    </row>
    <row r="72" spans="1:13" ht="5.0999999999999996" customHeight="1" thickBot="1"/>
    <row r="73" spans="1:13" s="30" customFormat="1" ht="27" thickBot="1">
      <c r="A73" s="25" t="s">
        <v>55</v>
      </c>
      <c r="B73" s="26" t="s">
        <v>10</v>
      </c>
      <c r="C73" s="26" t="s">
        <v>11</v>
      </c>
      <c r="D73" s="26" t="s">
        <v>12</v>
      </c>
      <c r="E73" s="27" t="s">
        <v>13</v>
      </c>
      <c r="F73" s="26" t="s">
        <v>16</v>
      </c>
      <c r="G73" s="80" t="s">
        <v>229</v>
      </c>
      <c r="H73" s="29"/>
      <c r="I73" s="26" t="s">
        <v>11</v>
      </c>
      <c r="J73" s="26" t="s">
        <v>12</v>
      </c>
      <c r="K73" s="27" t="s">
        <v>13</v>
      </c>
      <c r="L73" s="26" t="s">
        <v>16</v>
      </c>
      <c r="M73" s="24" t="s">
        <v>230</v>
      </c>
    </row>
    <row r="74" spans="1:13" s="36" customFormat="1" ht="23.25" customHeight="1">
      <c r="A74" s="31" t="s">
        <v>178</v>
      </c>
      <c r="B74" s="32">
        <v>4</v>
      </c>
      <c r="C74" s="33" t="s">
        <v>16</v>
      </c>
      <c r="D74" s="33" t="s">
        <v>71</v>
      </c>
      <c r="E74" s="34" t="s">
        <v>72</v>
      </c>
      <c r="F74" s="81" t="s">
        <v>73</v>
      </c>
      <c r="G74" s="116"/>
      <c r="I74" s="82"/>
      <c r="J74" s="33"/>
      <c r="K74" s="34"/>
      <c r="L74" s="81"/>
      <c r="M74" s="116"/>
    </row>
    <row r="75" spans="1:13" s="36" customFormat="1" ht="23.25">
      <c r="A75" s="37" t="s">
        <v>253</v>
      </c>
      <c r="B75" s="38">
        <v>20</v>
      </c>
      <c r="C75" s="39">
        <v>49</v>
      </c>
      <c r="D75" s="39">
        <v>47</v>
      </c>
      <c r="E75" s="40">
        <f>SUM(C75:D75)</f>
        <v>96</v>
      </c>
      <c r="F75" s="83">
        <f>(E75-B75)</f>
        <v>76</v>
      </c>
      <c r="G75" s="117"/>
      <c r="I75" s="84"/>
      <c r="J75" s="39"/>
      <c r="K75" s="40"/>
      <c r="L75" s="83"/>
      <c r="M75" s="117"/>
    </row>
    <row r="76" spans="1:13" s="36" customFormat="1" ht="23.25">
      <c r="A76" s="37" t="s">
        <v>254</v>
      </c>
      <c r="B76" s="38">
        <v>10</v>
      </c>
      <c r="C76" s="39">
        <v>42</v>
      </c>
      <c r="D76" s="39">
        <v>49</v>
      </c>
      <c r="E76" s="40">
        <f>SUM(C76:D76)</f>
        <v>91</v>
      </c>
      <c r="F76" s="83">
        <f>(E76-B76)</f>
        <v>81</v>
      </c>
      <c r="G76" s="117"/>
      <c r="I76" s="84"/>
      <c r="J76" s="39"/>
      <c r="K76" s="40"/>
      <c r="L76" s="83"/>
      <c r="M76" s="117"/>
    </row>
    <row r="77" spans="1:13" s="36" customFormat="1" ht="23.25">
      <c r="A77" s="37" t="s">
        <v>255</v>
      </c>
      <c r="B77" s="38">
        <v>17</v>
      </c>
      <c r="C77" s="49">
        <v>51</v>
      </c>
      <c r="D77" s="49">
        <v>54</v>
      </c>
      <c r="E77" s="40">
        <f>SUM(C77:D77)</f>
        <v>105</v>
      </c>
      <c r="F77" s="83">
        <f>(E77-B77)</f>
        <v>88</v>
      </c>
      <c r="G77" s="117"/>
      <c r="I77" s="84"/>
      <c r="J77" s="39"/>
      <c r="K77" s="40"/>
      <c r="L77" s="83"/>
      <c r="M77" s="117"/>
    </row>
    <row r="78" spans="1:13" s="36" customFormat="1" ht="24" thickBot="1">
      <c r="A78" s="42" t="s">
        <v>108</v>
      </c>
      <c r="B78" s="43">
        <v>-1</v>
      </c>
      <c r="C78" s="44" t="s">
        <v>16</v>
      </c>
      <c r="D78" s="44" t="s">
        <v>71</v>
      </c>
      <c r="E78" s="45" t="s">
        <v>72</v>
      </c>
      <c r="F78" s="85" t="s">
        <v>73</v>
      </c>
      <c r="G78" s="118"/>
      <c r="I78" s="86"/>
      <c r="J78" s="51"/>
      <c r="K78" s="45"/>
      <c r="L78" s="88"/>
      <c r="M78" s="118"/>
    </row>
  </sheetData>
  <mergeCells count="36">
    <mergeCell ref="A6:M6"/>
    <mergeCell ref="A1:M1"/>
    <mergeCell ref="A2:M2"/>
    <mergeCell ref="A3:M3"/>
    <mergeCell ref="A4:M4"/>
    <mergeCell ref="A5:M5"/>
    <mergeCell ref="A32:M32"/>
    <mergeCell ref="G8:G12"/>
    <mergeCell ref="M8:M12"/>
    <mergeCell ref="G15:G19"/>
    <mergeCell ref="M15:M19"/>
    <mergeCell ref="G22:G26"/>
    <mergeCell ref="M22:M26"/>
    <mergeCell ref="A27:M27"/>
    <mergeCell ref="A28:M28"/>
    <mergeCell ref="A29:M29"/>
    <mergeCell ref="A30:M30"/>
    <mergeCell ref="A31:M31"/>
    <mergeCell ref="A58:M58"/>
    <mergeCell ref="G34:G38"/>
    <mergeCell ref="M34:M38"/>
    <mergeCell ref="G41:G45"/>
    <mergeCell ref="M41:M45"/>
    <mergeCell ref="G48:G52"/>
    <mergeCell ref="M48:M52"/>
    <mergeCell ref="A53:M53"/>
    <mergeCell ref="A54:M54"/>
    <mergeCell ref="A55:M55"/>
    <mergeCell ref="A56:M56"/>
    <mergeCell ref="A57:M57"/>
    <mergeCell ref="G60:G64"/>
    <mergeCell ref="M60:M64"/>
    <mergeCell ref="G67:G71"/>
    <mergeCell ref="M67:M71"/>
    <mergeCell ref="G74:G78"/>
    <mergeCell ref="M74:M78"/>
  </mergeCells>
  <printOptions horizontalCentered="1" verticalCentered="1"/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INTERCLUBES GENERAL</vt:lpstr>
      <vt:lpstr>1° Fecha CEGC</vt:lpstr>
      <vt:lpstr>2° Fecha CMDP y MDPGC</vt:lpstr>
      <vt:lpstr>3° Fecha TGC y EVTGC</vt:lpstr>
      <vt:lpstr>4° Fecha MDPGC </vt:lpstr>
      <vt:lpstr>5° Fecha VGGC</vt:lpstr>
      <vt:lpstr>6° Fecha NGC</vt:lpstr>
      <vt:lpstr>7° Fecha SPGC Regional</vt:lpstr>
    </vt:vector>
  </TitlesOfParts>
  <Company>Computer Deluxe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Enrique Cueli</cp:lastModifiedBy>
  <cp:lastPrinted>2012-03-27T19:54:27Z</cp:lastPrinted>
  <dcterms:created xsi:type="dcterms:W3CDTF">2008-03-05T11:59:27Z</dcterms:created>
  <dcterms:modified xsi:type="dcterms:W3CDTF">2012-03-27T19:58:39Z</dcterms:modified>
</cp:coreProperties>
</file>